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updateLinks="never" defaultThemeVersion="166925"/>
  <mc:AlternateContent xmlns:mc="http://schemas.openxmlformats.org/markup-compatibility/2006">
    <mc:Choice Requires="x15">
      <x15ac:absPath xmlns:x15ac="http://schemas.microsoft.com/office/spreadsheetml/2010/11/ac" url="C:\Users\csouza\Desktop\Version 1.1\5.TR\"/>
    </mc:Choice>
  </mc:AlternateContent>
  <xr:revisionPtr revIDLastSave="0" documentId="13_ncr:1_{40A56075-05B5-4AC2-9CEE-FBE70CE003B9}" xr6:coauthVersionLast="41" xr6:coauthVersionMax="47" xr10:uidLastSave="{00000000-0000-0000-0000-000000000000}"/>
  <bookViews>
    <workbookView xWindow="-120" yWindow="-120" windowWidth="20730" windowHeight="11160" tabRatio="857" xr2:uid="{5F783A56-0B7D-4D26-859E-21DDC5DB52FF}"/>
  </bookViews>
  <sheets>
    <sheet name="Kapak sayfası" sheetId="23" r:id="rId1"/>
    <sheet name="Kılavuz" sheetId="24" r:id="rId2"/>
    <sheet name="1.Başvuru Formu" sheetId="2" r:id="rId3"/>
    <sheet name="2.Denetim Planı" sheetId="7" r:id="rId4"/>
    <sheet name="2a.Risk Değerlendirmesi" sheetId="11" r:id="rId5"/>
    <sheet name="2b.Süre" sheetId="4" r:id="rId6"/>
    <sheet name="3.Denetim Özeti" sheetId="20" r:id="rId7"/>
    <sheet name="4.İzleme" sheetId="22" r:id="rId8"/>
    <sheet name="Hidden Lists" sheetId="12" state="hidden" r:id="rId9"/>
    <sheet name="Crop List" sheetId="25" state="hidden" r:id="rId10"/>
    <sheet name="Factors" sheetId="26" state="hidden" r:id="rId11"/>
  </sheets>
  <externalReferences>
    <externalReference r:id="rId12"/>
  </externalReferences>
  <definedNames>
    <definedName name="_xlnm._FilterDatabase" localSheetId="9" hidden="1">'Crop List'!$A$2:$G$371</definedName>
    <definedName name="_xlnm._FilterDatabase" localSheetId="8" hidden="1">'Hidden Lists'!#REF!</definedName>
    <definedName name="Aromatik_bitkiler">'Crop List'!$C$139:$C$311</definedName>
    <definedName name="Çay">'Crop List'!$C$319</definedName>
    <definedName name="Çiçek">'Crop List'!$C$6:$C$13</definedName>
    <definedName name="Farm">'Hidden Lists'!$P$3:$P$4</definedName>
    <definedName name="Kabuklu_yemiş">'Crop List'!$C$312:$C$318</definedName>
    <definedName name="Kahve">'Crop List'!$C$4:$C$5</definedName>
    <definedName name="Kakao">'Crop List'!$C$3</definedName>
    <definedName name="Meyve">'Crop List'!$C$14:$C$138</definedName>
    <definedName name="Sebze">'Crop List'!$C$320:$C$371</definedName>
    <definedName name="SupplyChain">'Hidden Lists'!$P$6:$P$7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71" i="7" l="1"/>
  <c r="D9" i="26" l="1"/>
  <c r="U3" i="26" l="1"/>
  <c r="R3" i="26"/>
  <c r="Q3" i="26" l="1"/>
  <c r="Q22" i="26" l="1"/>
  <c r="Q21" i="26"/>
  <c r="Q15" i="26"/>
  <c r="B66" i="7"/>
  <c r="C8" i="4" l="1"/>
  <c r="AQ4" i="26"/>
  <c r="AQ5" i="26"/>
  <c r="AQ6" i="26"/>
  <c r="AQ3" i="26"/>
  <c r="D12" i="4"/>
  <c r="C96" i="2" l="1"/>
  <c r="U16" i="26" s="1"/>
  <c r="D96" i="2"/>
  <c r="E96" i="2"/>
  <c r="F96" i="2"/>
  <c r="G96" i="2"/>
  <c r="H96" i="2"/>
  <c r="I96" i="2"/>
  <c r="J96" i="2"/>
  <c r="K96" i="2"/>
  <c r="L96" i="2"/>
  <c r="B96" i="2"/>
  <c r="E6" i="26"/>
  <c r="E7" i="26"/>
  <c r="E8" i="26"/>
  <c r="E9" i="26"/>
  <c r="E5" i="26"/>
  <c r="E4" i="26"/>
  <c r="B3" i="23"/>
  <c r="F14" i="23"/>
  <c r="A9" i="22" l="1"/>
  <c r="D4" i="26" l="1"/>
  <c r="C4" i="26" s="1"/>
  <c r="B78" i="7" s="1"/>
  <c r="C10" i="22" s="1"/>
  <c r="D5" i="26"/>
  <c r="C5" i="26" s="1"/>
  <c r="B79" i="7" s="1"/>
  <c r="D6" i="26"/>
  <c r="C6" i="26" s="1"/>
  <c r="B80" i="7" s="1"/>
  <c r="D7" i="26"/>
  <c r="C7" i="26" s="1"/>
  <c r="B81" i="7" s="1"/>
  <c r="D8" i="26"/>
  <c r="C8" i="26" s="1"/>
  <c r="B82" i="7" s="1"/>
  <c r="C9" i="26"/>
  <c r="B83" i="7" s="1"/>
  <c r="Q23" i="26"/>
  <c r="T38" i="26"/>
  <c r="U38" i="26"/>
  <c r="V38" i="26"/>
  <c r="J119" i="2" l="1"/>
  <c r="I119" i="2"/>
  <c r="J118" i="2"/>
  <c r="I118" i="2"/>
  <c r="A31" i="23" l="1"/>
  <c r="C91" i="7" l="1"/>
  <c r="D60" i="7" l="1"/>
  <c r="D56" i="7"/>
  <c r="D52" i="7"/>
  <c r="D48" i="7"/>
  <c r="D44" i="7"/>
  <c r="D40" i="7"/>
  <c r="A38" i="2"/>
  <c r="K50" i="2" l="1"/>
  <c r="J50" i="2"/>
  <c r="G14" i="22" l="1"/>
  <c r="B9" i="22" l="1"/>
  <c r="J120" i="2" l="1"/>
  <c r="I120" i="2"/>
  <c r="B15" i="22" l="1"/>
  <c r="I17" i="22" l="1"/>
  <c r="I15" i="22"/>
  <c r="D131" i="2"/>
  <c r="K1" i="2" l="1"/>
  <c r="I18" i="22" l="1"/>
  <c r="I12" i="22"/>
  <c r="I11" i="22"/>
  <c r="I10" i="22"/>
  <c r="A4" i="4"/>
  <c r="K31" i="12"/>
  <c r="K30" i="12"/>
  <c r="K26" i="12" s="1"/>
  <c r="A29" i="7" l="1"/>
  <c r="A30" i="7"/>
  <c r="A31" i="7"/>
  <c r="A28" i="7"/>
  <c r="A79" i="2" l="1"/>
  <c r="A80" i="2"/>
  <c r="A81" i="2"/>
  <c r="A82" i="2"/>
  <c r="A83" i="2"/>
  <c r="A84" i="2"/>
  <c r="A85" i="2"/>
  <c r="A86" i="2"/>
  <c r="A87" i="2"/>
  <c r="A88" i="2"/>
  <c r="A89" i="2"/>
  <c r="A90" i="2"/>
  <c r="A91" i="2"/>
  <c r="A92" i="2"/>
  <c r="A93" i="2"/>
  <c r="A94" i="2"/>
  <c r="A95" i="2"/>
  <c r="I73" i="2"/>
  <c r="F73" i="2"/>
  <c r="G73" i="2"/>
  <c r="H73" i="2"/>
  <c r="B32" i="20" l="1"/>
  <c r="B33" i="20"/>
  <c r="B34" i="20"/>
  <c r="B35" i="20"/>
  <c r="B36" i="20"/>
  <c r="B73" i="7"/>
  <c r="C35" i="20"/>
  <c r="C34" i="20"/>
  <c r="C33" i="20" l="1"/>
  <c r="F11" i="22" l="1"/>
  <c r="F12" i="22"/>
  <c r="F13" i="22"/>
  <c r="F14" i="22"/>
  <c r="F17" i="22"/>
  <c r="F10" i="22" l="1"/>
  <c r="F9" i="22"/>
  <c r="C41" i="12" l="1"/>
  <c r="C42" i="12"/>
  <c r="C37" i="12"/>
  <c r="C36" i="12"/>
  <c r="C27" i="12"/>
  <c r="C26" i="12"/>
  <c r="F132" i="2"/>
  <c r="C43" i="12" l="1"/>
  <c r="C38" i="12"/>
  <c r="C30" i="12"/>
  <c r="B10" i="22" l="1"/>
  <c r="B11" i="22"/>
  <c r="B12" i="22"/>
  <c r="B13" i="22"/>
  <c r="C11" i="22"/>
  <c r="C12" i="22"/>
  <c r="A13" i="22"/>
  <c r="A12" i="22"/>
  <c r="A11" i="22"/>
  <c r="A10" i="22"/>
  <c r="A4" i="22"/>
  <c r="A3" i="22"/>
  <c r="A4" i="20"/>
  <c r="A3" i="20"/>
  <c r="G1" i="4" l="1"/>
  <c r="C9" i="7" l="1"/>
  <c r="C8" i="7"/>
  <c r="B8" i="11" s="1"/>
  <c r="B11" i="7" l="1"/>
  <c r="A3" i="4" l="1"/>
  <c r="A73" i="2" l="1"/>
  <c r="D111" i="2" l="1"/>
  <c r="C13" i="22"/>
  <c r="D117" i="2" l="1"/>
  <c r="C10" i="4"/>
  <c r="C32" i="20"/>
  <c r="B15" i="7"/>
  <c r="B16" i="7"/>
  <c r="D16" i="7"/>
  <c r="D146" i="7"/>
  <c r="D110" i="2"/>
  <c r="B24" i="7"/>
  <c r="B12" i="7"/>
  <c r="D12" i="7"/>
  <c r="B13" i="7"/>
  <c r="A4" i="11"/>
  <c r="A3" i="11"/>
  <c r="A4" i="7"/>
  <c r="A3" i="7"/>
  <c r="E1" i="7"/>
  <c r="G1" i="22" l="1"/>
  <c r="E1" i="20"/>
  <c r="F1" i="11" l="1"/>
  <c r="K8" i="12"/>
  <c r="K6" i="12"/>
  <c r="K7" i="12"/>
  <c r="K4" i="12"/>
  <c r="K5" i="12"/>
  <c r="K3" i="12"/>
  <c r="D26" i="7" l="1"/>
  <c r="D27" i="7"/>
  <c r="D28" i="7"/>
  <c r="D29" i="7"/>
  <c r="D25" i="7"/>
  <c r="G15" i="22" l="1"/>
  <c r="G17" i="22" s="1"/>
  <c r="G18" i="22" l="1"/>
  <c r="G16" i="22"/>
  <c r="F15" i="22"/>
  <c r="D116" i="2" l="1"/>
  <c r="D119" i="2"/>
  <c r="T16" i="26"/>
  <c r="D118" i="2"/>
  <c r="D115" i="2"/>
  <c r="T17" i="26"/>
  <c r="D114" i="2"/>
  <c r="C85" i="7" s="1"/>
  <c r="U17" i="26"/>
  <c r="E10" i="26"/>
  <c r="D10" i="26" s="1"/>
  <c r="C10" i="26" s="1"/>
  <c r="B89" i="7" s="1"/>
  <c r="D113" i="2"/>
  <c r="B90" i="7" l="1"/>
  <c r="B85" i="7"/>
  <c r="X14" i="26" s="1"/>
  <c r="T19" i="26"/>
  <c r="Y17" i="26"/>
  <c r="X17" i="26"/>
  <c r="Y16" i="26"/>
  <c r="X16" i="26"/>
  <c r="E114" i="2"/>
  <c r="V17" i="26"/>
  <c r="V16" i="26"/>
  <c r="U19" i="26"/>
  <c r="C31" i="20" l="1"/>
  <c r="C9" i="22" s="1"/>
  <c r="C11" i="4"/>
  <c r="W17" i="26"/>
  <c r="T24" i="26" s="1"/>
  <c r="U24" i="26" s="1"/>
  <c r="W16" i="26"/>
  <c r="T23" i="26" s="1"/>
  <c r="U23" i="26" s="1"/>
  <c r="V19" i="26"/>
  <c r="G7" i="4" l="1"/>
  <c r="G8" i="4" s="1"/>
  <c r="G9" i="4" s="1"/>
  <c r="T30" i="26"/>
  <c r="T36" i="26" s="1"/>
  <c r="T42" i="26" s="1"/>
  <c r="V23" i="26"/>
  <c r="T31" i="26"/>
  <c r="T37" i="26" s="1"/>
  <c r="T43" i="26" s="1"/>
  <c r="V24" i="26"/>
  <c r="G13" i="22" l="1"/>
  <c r="U30" i="26"/>
  <c r="U36" i="26" s="1"/>
  <c r="U42" i="26" s="1"/>
  <c r="U31" i="26"/>
  <c r="U37" i="26" s="1"/>
  <c r="U43" i="26" s="1"/>
  <c r="V30" i="26"/>
  <c r="V36" i="26" s="1"/>
  <c r="V42" i="26" s="1"/>
  <c r="V31" i="26"/>
  <c r="V37" i="26" s="1"/>
  <c r="V43" i="26" s="1"/>
  <c r="G10" i="22" l="1"/>
  <c r="G12" i="22"/>
  <c r="G11" i="22"/>
  <c r="G10" i="4"/>
  <c r="E69" i="7"/>
  <c r="Q16" i="26" s="1"/>
  <c r="B87" i="7"/>
  <c r="B88" i="7"/>
</calcChain>
</file>

<file path=xl/sharedStrings.xml><?xml version="1.0" encoding="utf-8"?>
<sst xmlns="http://schemas.openxmlformats.org/spreadsheetml/2006/main" count="2011" uniqueCount="1132">
  <si>
    <t>Resmi Şablon</t>
  </si>
  <si>
    <t>Sertifikasyon Başvuru Formu (CAF) - Tedarik Zinciri Sertifikasyonu</t>
  </si>
  <si>
    <t>Çeviri Konusunda Sorumluluk Reddi </t>
  </si>
  <si>
    <t>Çeviride yer alan bilgilerin tam anlamlarına ilişkin herhangi bir sorunuz olduğunda netleştirmek için lütfen resmi İngilizce versiyona başvurun. Çeviriden kaynaklanan uyuşmazlıklar veya anlam farkları bağlayıcı değildir ve denetim veya sertifikasyon açısından herhangi bir etkisi yoktur.</t>
  </si>
  <si>
    <t>Daha fazla bilgi edinmek mi istiyorsunuz? </t>
  </si>
  <si>
    <r>
      <rPr>
        <sz val="10"/>
        <color theme="1"/>
        <rFont val="Century Gothic"/>
        <family val="2"/>
      </rPr>
      <t xml:space="preserve">Rainforest Alliance hakkında daha fazla bilgi edinmek için, </t>
    </r>
    <r>
      <rPr>
        <sz val="10"/>
        <color rgb="FF1A52C2"/>
        <rFont val="Century Gothic"/>
        <family val="2"/>
      </rPr>
      <t>www.rainforest-alliance.org</t>
    </r>
    <r>
      <rPr>
        <sz val="10"/>
        <color theme="1"/>
        <rFont val="Century Gothic"/>
        <family val="2"/>
      </rPr>
      <t xml:space="preserve"> sitesine bakın veya </t>
    </r>
    <r>
      <rPr>
        <sz val="10"/>
        <color rgb="FF1A52C2"/>
        <rFont val="Century Gothic"/>
        <family val="2"/>
      </rPr>
      <t>info@ra.org</t>
    </r>
    <r>
      <rPr>
        <sz val="10"/>
        <color theme="1"/>
        <rFont val="Century Gothic"/>
        <family val="2"/>
      </rPr>
      <t xml:space="preserve"> adresiyle iletişime geçin</t>
    </r>
    <r>
      <rPr>
        <sz val="10"/>
        <color theme="1"/>
        <rFont val="Century Gothic"/>
        <family val="2"/>
      </rPr>
      <t> </t>
    </r>
  </si>
  <si>
    <t>Döküman Adı:</t>
  </si>
  <si>
    <t>Döküman Kodu:</t>
  </si>
  <si>
    <t>Versiyon:</t>
  </si>
  <si>
    <t>İlk yayın tarihi:</t>
  </si>
  <si>
    <t>Revizyon tarihi:</t>
  </si>
  <si>
    <t>Dökümanın geçerliliğinin başladığı tarih:</t>
  </si>
  <si>
    <t>Dökümanın geçerliliğinin sona erdiği tarih:</t>
  </si>
  <si>
    <t>7 Haziran 2021</t>
  </si>
  <si>
    <t>1 Temmuz 2021</t>
  </si>
  <si>
    <t>Bildirilinceye kadar</t>
  </si>
  <si>
    <t xml:space="preserve">Geliştiren: </t>
  </si>
  <si>
    <t xml:space="preserve">Onaylayan: </t>
  </si>
  <si>
    <t>Rainforest Alliance Standartlar ve Güvence Departmanı</t>
  </si>
  <si>
    <t>Kıdemli Müdür, Standartlar ve Güvence</t>
  </si>
  <si>
    <t>Bağlantılı olduğu dökümanlar:</t>
  </si>
  <si>
    <t xml:space="preserve">SA-S-SD-2-V1.1 Rainforest Alliance 2020 Sürdürülebilir Tarım Standardı, Tedarik Zinciri Gereklilikleri
SA-R-GA-1-V1.1 Rainforest Alliance 2020 Sertifikasyon ve Denetim Kuralları	</t>
  </si>
  <si>
    <t>Yerini aldığı dökümanlar:</t>
  </si>
  <si>
    <t>Geçerli değil</t>
  </si>
  <si>
    <t xml:space="preserve">Aşağıdakilere uygulanır: </t>
  </si>
  <si>
    <t>Tedarik Zinciri Sertifika Sahipleri ve Sertifikasyon Kuruluşları</t>
  </si>
  <si>
    <t>Ülke/Bölge:</t>
  </si>
  <si>
    <t>Hepsi</t>
  </si>
  <si>
    <t>Ürün:</t>
  </si>
  <si>
    <t xml:space="preserve">Sertifikasyon Türü: </t>
  </si>
  <si>
    <t>© 2021 Rainforest Alliance. Bütün hakları saklıdır.</t>
  </si>
  <si>
    <t>Rainforest Alliance sertifikasyon sistemi kapsamındaki bütün ürünler; bkz. Sertifikasyon Kuralları.</t>
  </si>
  <si>
    <t>Bireysel ve Çoklu İşletme sertifikasyon seçenekleri</t>
  </si>
  <si>
    <t>Bu içeriğin, Rainforest Alliance'ın önceden yazılı izni alınmadan çoğaltılması, değiştirilmesi, dağıtılması veya yeniden yayınlanması dahil herhangi bir şekilde kullanılması kesinlikle yasaktır.</t>
  </si>
  <si>
    <t>Kılavuz</t>
  </si>
  <si>
    <t>Bu şablonun kullanımı</t>
  </si>
  <si>
    <r>
      <rPr>
        <b/>
        <sz val="10"/>
        <color rgb="FF175259"/>
        <rFont val="Century Gothic"/>
        <family val="2"/>
      </rPr>
      <t>Sertifikasyon Başvuru Formu (CAF)</t>
    </r>
    <r>
      <rPr>
        <sz val="10"/>
        <color rgb="FF175259"/>
        <rFont val="Century Gothic"/>
        <family val="2"/>
      </rPr>
      <t>, bütün sertifikasyon süreçlerinin tutarlılık, güvenilirlik ve şeffaflık seviyesini arttırmak için Rainforest Alliance tarafından sağlanan resmi bir şablondur.</t>
    </r>
    <r>
      <rPr>
        <sz val="10"/>
        <color rgb="FF175259"/>
        <rFont val="Century Gothic"/>
        <family val="2"/>
      </rPr>
      <t xml:space="preserve"> </t>
    </r>
    <r>
      <rPr>
        <sz val="10"/>
        <color rgb="FF175259"/>
        <rFont val="Century Gothic"/>
        <family val="2"/>
      </rPr>
      <t xml:space="preserve">Bu şablon bütün CH'ler ve CB'ler için </t>
    </r>
    <r>
      <rPr>
        <b/>
        <sz val="10"/>
        <color rgb="FF175259"/>
        <rFont val="Century Gothic"/>
        <family val="2"/>
      </rPr>
      <t>zorunludur</t>
    </r>
    <r>
      <rPr>
        <sz val="10"/>
        <color rgb="FF175259"/>
        <rFont val="Century Gothic"/>
        <family val="2"/>
      </rPr>
      <t xml:space="preserve"> ve Sertifikasyon ve Denetim Kurallarının bütün ilgili ve bağlayıcı gerekliliklerine dayanmaktadır.</t>
    </r>
    <r>
      <rPr>
        <sz val="10"/>
        <color rgb="FF175259"/>
        <rFont val="Century Gothic"/>
        <family val="2"/>
      </rPr>
      <t xml:space="preserve"> </t>
    </r>
    <r>
      <rPr>
        <b/>
        <sz val="10"/>
        <color rgb="FF175259"/>
        <rFont val="Century Gothic"/>
        <family val="2"/>
      </rPr>
      <t>Belirli bir ülke/kapsam için geçerliyse, ilgili sekmelerdeki bilgilerin tamamı zorunludur.</t>
    </r>
    <r>
      <rPr>
        <sz val="10"/>
        <color rgb="FF175259"/>
        <rFont val="Century Gothic"/>
        <family val="2"/>
      </rPr>
      <t xml:space="preserve">
</t>
    </r>
    <r>
      <rPr>
        <sz val="10"/>
        <color rgb="FF175259"/>
        <rFont val="Century Gothic"/>
        <family val="2"/>
      </rPr>
      <t>Bu dökümandaki bütün sekmeler zorunludur ve ayrıca, iç RA süreçlerini tamamlamak ve/veya yapılandırmak için referansa ihtiyaç duyduğu durumlarda Rainforest Alliance, CB'lerin takdir yetkisine bağlı olarak kullanılacak bir dizi kılavuz döküman şablonu sağlar.</t>
    </r>
  </si>
  <si>
    <r>
      <rPr>
        <b/>
        <sz val="10"/>
        <color theme="1"/>
        <rFont val="Century Gothic"/>
        <family val="2"/>
      </rPr>
      <t>Tedarik Zinciri Sertifika Sahipleri</t>
    </r>
    <r>
      <rPr>
        <sz val="10"/>
        <color theme="1"/>
        <rFont val="Century Gothic"/>
        <family val="2"/>
      </rPr>
      <t xml:space="preserve">, </t>
    </r>
    <r>
      <rPr>
        <b/>
        <sz val="10"/>
        <color theme="1"/>
        <rFont val="Century Gothic"/>
        <family val="2"/>
      </rPr>
      <t>yalnızca</t>
    </r>
    <r>
      <rPr>
        <sz val="10"/>
        <color theme="1"/>
        <rFont val="Century Gothic"/>
        <family val="2"/>
      </rPr>
      <t xml:space="preserve"> </t>
    </r>
    <r>
      <rPr>
        <b/>
        <sz val="10"/>
        <color rgb="FFFF7C80"/>
        <rFont val="Century Gothic"/>
        <family val="2"/>
      </rPr>
      <t>kırmızı sekmede (1)</t>
    </r>
    <r>
      <rPr>
        <sz val="10"/>
        <color theme="1"/>
        <rFont val="Century Gothic"/>
        <family val="2"/>
      </rPr>
      <t xml:space="preserve"> istenen bilgileri doldurmalı ve bu bilgileri kendileriyle ilgili Sertifikasyon Kuruluşuna göndermelidir.</t>
    </r>
    <r>
      <rPr>
        <sz val="10"/>
        <color rgb="FF175259"/>
        <rFont val="Century Gothic"/>
        <family val="2"/>
      </rPr>
      <t xml:space="preserve"> </t>
    </r>
    <r>
      <rPr>
        <sz val="10"/>
        <color rgb="FF175259"/>
        <rFont val="Century Gothic"/>
        <family val="2"/>
      </rPr>
      <t>Başvuru formunu doldurduktan sonra, bilgi toplamak ve sağlamak için tekrardan uğraşmadan uygun gördükleri kadar çok sayıda Sertifikasyon Kuruluşundan fiyat teklifi talep edebilirler.</t>
    </r>
    <r>
      <rPr>
        <sz val="10"/>
        <color rgb="FF175259"/>
        <rFont val="Century Gothic"/>
        <family val="2"/>
      </rPr>
      <t xml:space="preserve"> </t>
    </r>
  </si>
  <si>
    <t>Adım 1: Başvuru Formunu Doldurun</t>
  </si>
  <si>
    <r>
      <rPr>
        <b/>
        <sz val="10"/>
        <color rgb="FF175259"/>
        <rFont val="Century Gothic"/>
        <family val="2"/>
      </rPr>
      <t>Sertifikasyon Kuruluşları</t>
    </r>
    <r>
      <rPr>
        <sz val="10"/>
        <color rgb="FF175259"/>
        <rFont val="Century Gothic"/>
        <family val="2"/>
      </rPr>
      <t>, bu dökümanı Sertifika Sahibinden</t>
    </r>
    <r>
      <rPr>
        <b/>
        <sz val="10"/>
        <color rgb="FF175259"/>
        <rFont val="Century Gothic"/>
        <family val="2"/>
      </rPr>
      <t xml:space="preserve"> </t>
    </r>
    <r>
      <rPr>
        <sz val="10"/>
        <color rgb="FF175259"/>
        <rFont val="Century Gothic"/>
        <family val="2"/>
      </rPr>
      <t>(başvuru sahiplerinden de) alır ve aynı dosyada denetim planlama ve yürütme faaliyetlerini yürütür.</t>
    </r>
    <r>
      <rPr>
        <sz val="10"/>
        <color rgb="FF175259"/>
        <rFont val="Century Gothic"/>
        <family val="2"/>
      </rPr>
      <t xml:space="preserve"> </t>
    </r>
    <r>
      <rPr>
        <sz val="10"/>
        <color rgb="FF175259"/>
        <rFont val="Century Gothic"/>
        <family val="2"/>
      </rPr>
      <t>Bu, Kalite Denetçileri (teknik inceleme) ve Rainforest Alliance için bilgilerin merkezileştirilmesine yardımcı olur.</t>
    </r>
    <r>
      <rPr>
        <sz val="10"/>
        <color rgb="FF175259"/>
        <rFont val="Century Gothic"/>
        <family val="2"/>
      </rPr>
      <t xml:space="preserve"> </t>
    </r>
    <r>
      <rPr>
        <b/>
        <sz val="10"/>
        <color rgb="FF94BA29"/>
        <rFont val="Century Gothic"/>
        <family val="2"/>
      </rPr>
      <t>Yeşil sekmeler (2, 2a ve 2b) denetimin planlama aşamasıyla</t>
    </r>
    <r>
      <rPr>
        <sz val="10"/>
        <color theme="1"/>
        <rFont val="Century Gothic"/>
        <family val="2"/>
      </rPr>
      <t xml:space="preserve">, </t>
    </r>
    <r>
      <rPr>
        <b/>
        <sz val="10"/>
        <color rgb="FF1A52C2"/>
        <rFont val="Century Gothic"/>
        <family val="2"/>
      </rPr>
      <t>mavi sekmeler (3) ise denetimin raporlama aşamasıyla</t>
    </r>
    <r>
      <rPr>
        <sz val="10"/>
        <color theme="1"/>
        <rFont val="Century Gothic"/>
        <family val="2"/>
      </rPr>
      <t xml:space="preserve"> ilgilidir.</t>
    </r>
    <r>
      <rPr>
        <sz val="10"/>
        <color rgb="FF175259"/>
        <rFont val="Century Gothic"/>
        <family val="2"/>
      </rPr>
      <t xml:space="preserve"> </t>
    </r>
    <r>
      <rPr>
        <sz val="10"/>
        <color rgb="FF175259"/>
        <rFont val="Century Gothic"/>
        <family val="2"/>
      </rPr>
      <t>Lütfen denetim bulguları kontrol listesinin doğrudan Rainforest Alliance Sertifikasyon Platformunda sağlandığını unutmayın.</t>
    </r>
  </si>
  <si>
    <t>Adım 1: Planlama aşamanızı 2, 2a ve 2b sekmelerinde hazırlayın</t>
  </si>
  <si>
    <t>Adım 2: Denetim özeti bilgilerini sekme 3'te bildirin.</t>
  </si>
  <si>
    <t xml:space="preserve"> Sertifikasyon Kuralları Madde 1.4.25</t>
  </si>
  <si>
    <t>Sertifikasyon Başvuru Formu (CAF)</t>
  </si>
  <si>
    <t>Sürdürülebilir Tarım Standardı 2020 v1.1</t>
  </si>
  <si>
    <t>Aşağıdaki form, Başvuru Sahibi/Sertifika Sahibi tarafından Rainforest Alliance Sertifikasyon Platformu'na kayıt işlemleri sırasında verilen önemli bilgilerin bir özetidir. Denetim kapsamını, planlamasını, süresini ve raporlamayı belirlemek için kritik öneme sahip bilgileri özetler. Sertifika Sahibi, Hüküm ve Şartları kabul ederek, forma girdiği verilerin doğru olduğunu onaylar ve denetimde tespit edilen verilerdeki tutarsızlıkların, örneklerin ve denetim süresinin ve/veya kapsamının potansiyel olarak artmasına yol açacağını onaylar.
Sertifikasyon Kuruluşu, aşağıdaki bilgileri yılda bir kez verilen Sertifika ve Rainforest Alliance Sertifikasyon Platformu ile eşleştirmekten sorumludur.</t>
  </si>
  <si>
    <t>A. Genel Bilgiler</t>
  </si>
  <si>
    <t>Rainforest Alliance sertifikasyonuna başvurmak istiyorsanız, lütfen operasyonunuz ve irtibat kişileriniz hakkında genel bilgileri vermeye başlayın.</t>
  </si>
  <si>
    <t>Kuruluşun Resmi Unvanı</t>
  </si>
  <si>
    <t>Kuruluşun Ulusal Kimlik Numarası:</t>
  </si>
  <si>
    <t>İşletmenin Tescilli İsmi/Ticaret Unvanı</t>
  </si>
  <si>
    <t>Sertifikadaki Adı:</t>
  </si>
  <si>
    <r>
      <rPr>
        <b/>
        <sz val="11"/>
        <color theme="0"/>
        <rFont val="Century Gothic"/>
        <family val="2"/>
      </rPr>
      <t>Ana Kuruluş (varsa):</t>
    </r>
  </si>
  <si>
    <r>
      <rPr>
        <b/>
        <sz val="10"/>
        <color theme="0"/>
        <rFont val="Century Gothic"/>
        <family val="2"/>
      </rPr>
      <t>Ana Kurul.</t>
    </r>
    <r>
      <rPr>
        <b/>
        <sz val="10"/>
        <color theme="0"/>
        <rFont val="Century Gothic"/>
        <family val="2"/>
      </rPr>
      <t xml:space="preserve"> </t>
    </r>
    <r>
      <rPr>
        <b/>
        <sz val="10"/>
        <color theme="0"/>
        <rFont val="Century Gothic"/>
        <family val="2"/>
      </rPr>
      <t>Ulusal Kimlik Numarası:</t>
    </r>
    <r>
      <rPr>
        <b/>
        <sz val="10"/>
        <color theme="0"/>
        <rFont val="Century Gothic"/>
        <family val="2"/>
      </rPr>
      <t xml:space="preserve">
</t>
    </r>
    <r>
      <rPr>
        <b/>
        <sz val="8"/>
        <color theme="0"/>
        <rFont val="Century Gothic"/>
        <family val="2"/>
      </rPr>
      <t>(varsa)</t>
    </r>
  </si>
  <si>
    <t>Ziyaret Adresi:</t>
  </si>
  <si>
    <t>Şehir:</t>
  </si>
  <si>
    <t>Bölge/İl:</t>
  </si>
  <si>
    <t>Posta Kodu:</t>
  </si>
  <si>
    <t>Ülke:</t>
  </si>
  <si>
    <t>Fatura Adresi:</t>
  </si>
  <si>
    <t>Yasal Anlaşmaları İmzalayan Arazi Sahibi veya Yasal Temsilcisi</t>
  </si>
  <si>
    <t>Sertifikasyon Uygulayıcısı</t>
  </si>
  <si>
    <t>Adı:</t>
  </si>
  <si>
    <t>Soyadı:</t>
  </si>
  <si>
    <t>Ulusal Kimlik Numarası:</t>
  </si>
  <si>
    <t>Telefon:</t>
  </si>
  <si>
    <t>Cep Telefonu:</t>
  </si>
  <si>
    <t>İş Unvanı:</t>
  </si>
  <si>
    <t>E-posta:</t>
  </si>
  <si>
    <t>İzlenebilirlik Platformu Sorumlusu</t>
  </si>
  <si>
    <t>Faturalama İrtibat Kişisi</t>
  </si>
  <si>
    <t>B. Sertifikasyon Kapsamı Bilgileri</t>
  </si>
  <si>
    <t>Lütfen sertifikalandırmak istediğiniz ürünler de dahil olmak üzere sertifikasyonunuzun kapsamıyla ilgili bilgileri aşağıya girin. Lütfen ana ürünün teslim edilme zamanının denetimin gerçekleşeceği zaman aralığını belirleyeceğini unutmayın.</t>
  </si>
  <si>
    <t>Başvuru Tarihi:</t>
  </si>
  <si>
    <t>Döngüdeki Yıl Sayısı</t>
  </si>
  <si>
    <t>Özel Kimlik Numarası:</t>
  </si>
  <si>
    <t>Denetim Türü</t>
  </si>
  <si>
    <t>Kategori</t>
  </si>
  <si>
    <t>Ürün Adı</t>
  </si>
  <si>
    <t>İzlenebilirlik Seviyesi:</t>
  </si>
  <si>
    <t>Kapsam</t>
  </si>
  <si>
    <t>Tedarik Zinciri</t>
  </si>
  <si>
    <t>Seçenek</t>
  </si>
  <si>
    <t>Ana Ürün</t>
  </si>
  <si>
    <r>
      <rPr>
        <b/>
        <sz val="10"/>
        <color theme="0"/>
        <rFont val="Century Gothic"/>
        <family val="2"/>
      </rPr>
      <t>İkinci Ürün</t>
    </r>
  </si>
  <si>
    <r>
      <rPr>
        <b/>
        <sz val="10"/>
        <color theme="0"/>
        <rFont val="Century Gothic"/>
        <family val="2"/>
      </rPr>
      <t>Üçüncü Ürün</t>
    </r>
  </si>
  <si>
    <r>
      <rPr>
        <b/>
        <sz val="10"/>
        <color theme="0"/>
        <rFont val="Century Gothic"/>
        <family val="2"/>
      </rPr>
      <t>Dördüncü Ürün</t>
    </r>
  </si>
  <si>
    <t xml:space="preserve">En Yüksek Doğrulama Seviyesi </t>
  </si>
  <si>
    <t>Sayı</t>
  </si>
  <si>
    <t>Satın Alma/Satış Merkezlerinin Sayısı</t>
  </si>
  <si>
    <t>Sertifikalı ürünün fiilen teslim alındığı ilk tarih</t>
  </si>
  <si>
    <t>Denetiminiz aşağıdaki tarihler arasında gerçekleşmelidir:</t>
  </si>
  <si>
    <t>C. İşletmenin Tanımlanması</t>
  </si>
  <si>
    <t>Sertifikasyon kapsamına dahil etmek istediğiniz her işletme için gerekli bilgileri aşağıda belirtin. Sertifikada gösterilmek üzere bütün işletmelerin de İzlenebilirlik Platformu'na eklenmesi gerektiğini unutmayın. Mavi hücreler tesisleri gösterir. Lütfen işletmedeki makine sayısından ziyade "yapıları ve/veya binaları" dahil edin.</t>
  </si>
  <si>
    <t>İşletme Adı</t>
  </si>
  <si>
    <t>İşletmenin Ulusal Kimlik Numarası</t>
  </si>
  <si>
    <t>Şehir/Bölge</t>
  </si>
  <si>
    <t>İşletmenin Doğrulama Seviyesi
(A'dan E'ye kadar)</t>
  </si>
  <si>
    <t>İşletmenin İzlenebilirlik Seviyesi</t>
  </si>
  <si>
    <t xml:space="preserve">Kurutma Tesislerinin Sayısı </t>
  </si>
  <si>
    <t>Depolama tesislerinin sayısı</t>
  </si>
  <si>
    <t>Öğütme/Yıkama İstasyonu tesislerinin sayısı</t>
  </si>
  <si>
    <t>D. İşgücü Yapısıyla İlgili Ayrıntılar</t>
  </si>
  <si>
    <r>
      <rPr>
        <b/>
        <i/>
        <sz val="10"/>
        <color rgb="FF175259"/>
        <rFont val="Century Gothic"/>
        <family val="2"/>
      </rPr>
      <t>Önemli: Bu bölüm yalnızca sosyal gerekliliklerin kuruluşunuz için geçerli olması durumunda geçerlidir.</t>
    </r>
    <r>
      <rPr>
        <i/>
        <sz val="10"/>
        <color rgb="FF175259"/>
        <rFont val="Century Gothic"/>
        <family val="2"/>
      </rPr>
      <t xml:space="preserve">
</t>
    </r>
    <r>
      <rPr>
        <i/>
        <sz val="10"/>
        <color rgb="FF175259"/>
        <rFont val="Century Gothic"/>
        <family val="2"/>
      </rPr>
      <t>Sertifikasyon kapsamına dahil etmek istediğiniz her işletme için gerekli bilgileri aşağıda belirtin.</t>
    </r>
    <r>
      <rPr>
        <i/>
        <sz val="10"/>
        <color rgb="FF175259"/>
        <rFont val="Century Gothic"/>
        <family val="2"/>
      </rPr>
      <t xml:space="preserve">
</t>
    </r>
    <r>
      <rPr>
        <i/>
        <sz val="10"/>
        <color rgb="FF175259"/>
        <rFont val="Century Gothic"/>
        <family val="2"/>
      </rPr>
      <t>Sertifikada gösterilmek üzere bütün işletmelerin de İzlenebilirlik Platformu'na eklenmesi gerektiğini unutmayın.</t>
    </r>
  </si>
  <si>
    <t>Daimi Erkek İşçiler</t>
  </si>
  <si>
    <t>Daimi Kadın İşçiler</t>
  </si>
  <si>
    <t>Geçici Erkek İşçiler</t>
  </si>
  <si>
    <t>Geçici Kadın İşçiler</t>
  </si>
  <si>
    <t>Göçmen Erkek İşçiler</t>
  </si>
  <si>
    <t>Göçmen Kadın İşçiler</t>
  </si>
  <si>
    <t>18 Yaşın Altındaki İşçiler</t>
  </si>
  <si>
    <t>Sendikalı İşçiler</t>
  </si>
  <si>
    <t>Sendikaların Adları</t>
  </si>
  <si>
    <t>İşçilere sağlanan evlerin sayısı</t>
  </si>
  <si>
    <t>İşletmede yaşayan işçiler</t>
  </si>
  <si>
    <t>E. Komisyonların Yapısına ilişkin Detaylar</t>
  </si>
  <si>
    <r>
      <rPr>
        <b/>
        <i/>
        <sz val="10"/>
        <color rgb="FF175259"/>
        <rFont val="Century Gothic"/>
        <family val="2"/>
      </rPr>
      <t>Önemli: Bu bölüm yalnızca sosyal gerekliliklerin kuruluşunuz için geçerli olması durumunda geçerlidir.</t>
    </r>
    <r>
      <rPr>
        <i/>
        <sz val="10"/>
        <color rgb="FF175259"/>
        <rFont val="Century Gothic"/>
        <family val="2"/>
      </rPr>
      <t xml:space="preserve">
</t>
    </r>
    <r>
      <rPr>
        <i/>
        <sz val="10"/>
        <color rgb="FF175259"/>
        <rFont val="Century Gothic"/>
        <family val="2"/>
      </rPr>
      <t>Lütfen Şikayet mekanizması, Toplumsal Cinsiyet ve Değerlendirme ve Yönlendirme komisyonlarından sorumlu kişileri veya komisyon üyelerini aşağıda belirtin.</t>
    </r>
  </si>
  <si>
    <t>Şikayet Mekanizması Komisyonu/Yetkilisi</t>
  </si>
  <si>
    <t>Toplumsal Cinsiyet Komisyonu/Yetkilisi</t>
  </si>
  <si>
    <t>Değerlendirme ve Yönlendirme Komisyonu/Yetkilisi</t>
  </si>
  <si>
    <t>F. Bilgi Özeti</t>
  </si>
  <si>
    <t>Bu bölümün doldurulması amaçlanmamıştır. Bölüm, yalnızca yukarıda verilen önemli verilerin bir özetidir.
Sertifikasyon başvurunuzun temel bilgilerini aşağıda onaylayın. Bilgilerin doğru olmaması durumunda, lütfen girilen verileri gözden geçirin.</t>
  </si>
  <si>
    <t>RACP'de Kapsam onayı tarihi</t>
  </si>
  <si>
    <t>Başvuru yoluyla CB'ye iletilecek dökümanlar</t>
  </si>
  <si>
    <t>Merkezi İşleme İşletmesi</t>
  </si>
  <si>
    <t>Döküman</t>
  </si>
  <si>
    <t>Nerede</t>
  </si>
  <si>
    <t>Gereklilik</t>
  </si>
  <si>
    <t>Kontrol</t>
  </si>
  <si>
    <t>Toplam İşleme İşletmeleri</t>
  </si>
  <si>
    <t>a. Onaylanmış Sertifikasyon Kapsamı</t>
  </si>
  <si>
    <t>RACP ve CAF'ta</t>
  </si>
  <si>
    <t>b. Öz değerlendirme</t>
  </si>
  <si>
    <t>RACP ve posta</t>
  </si>
  <si>
    <r>
      <rPr>
        <b/>
        <sz val="10"/>
        <color rgb="FF175259"/>
        <rFont val="Century Gothic"/>
        <family val="2"/>
      </rPr>
      <t>1.4.2</t>
    </r>
  </si>
  <si>
    <t>Sosyal Konular</t>
  </si>
  <si>
    <t>Toplam Daimi İşçi</t>
  </si>
  <si>
    <t>E-posta</t>
  </si>
  <si>
    <t>Toplam Geçici İşçi</t>
  </si>
  <si>
    <t>Toplam Göçmen İşçi</t>
  </si>
  <si>
    <t>Varsa</t>
  </si>
  <si>
    <t>Daimi işçilerde e/k oranı</t>
  </si>
  <si>
    <t>Geçici işçilerde e/k oranı</t>
  </si>
  <si>
    <t>Diğer bütün dökümanlar, doğrulama için denetim sırasında sunulabilir.</t>
  </si>
  <si>
    <t>Çalışan/yaşayan çocuklar</t>
  </si>
  <si>
    <t>Bir ev tahsis edilmiş işçilerin yüzdesi</t>
  </si>
  <si>
    <t>H. Onay</t>
  </si>
  <si>
    <r>
      <rPr>
        <i/>
        <sz val="10"/>
        <color rgb="FF175259"/>
        <rFont val="Century Gothic"/>
        <family val="2"/>
      </rPr>
      <t>Sertifika Sahibi, bilgilerin güvenilir ve eksiksiz olduğunu, Standart hakkında bilgi sahibi olduğunu ve Standarda uyacağını beyan eder.</t>
    </r>
    <r>
      <rPr>
        <i/>
        <sz val="10"/>
        <color rgb="FF175259"/>
        <rFont val="Century Gothic"/>
        <family val="2"/>
      </rPr>
      <t xml:space="preserve"> </t>
    </r>
    <r>
      <rPr>
        <i/>
        <sz val="10"/>
        <color rgb="FF175259"/>
        <rFont val="Century Gothic"/>
        <family val="2"/>
      </rPr>
      <t xml:space="preserve">Bu döküman, CB ve CH arasındaki Sertifikasyon Anlaşması/Sözleşmesi </t>
    </r>
    <r>
      <rPr>
        <b/>
        <i/>
        <sz val="10"/>
        <color rgb="FF175259"/>
        <rFont val="Century Gothic"/>
        <family val="2"/>
      </rPr>
      <t>yerine geçmez</t>
    </r>
    <r>
      <rPr>
        <i/>
        <sz val="10"/>
        <color rgb="FF175259"/>
        <rFont val="Century Gothic"/>
        <family val="2"/>
      </rPr>
      <t xml:space="preserve"> ve aşağıdaki bölüm Kayıt/Hazırlık aşaması için RA programının temel maddelerini vurgulamayı amaçlar.</t>
    </r>
    <r>
      <rPr>
        <i/>
        <sz val="10"/>
        <color rgb="FF175259"/>
        <rFont val="Century Gothic"/>
        <family val="2"/>
      </rPr>
      <t xml:space="preserve">
</t>
    </r>
    <r>
      <rPr>
        <i/>
        <sz val="10"/>
        <color rgb="FF175259"/>
        <rFont val="Century Gothic"/>
        <family val="2"/>
      </rPr>
      <t>Döküman, Sertifika Sahibi'nin yasal sorumlusu tarafından imzalanmalıdır. Dijital imzalar kabul edilmektedir.</t>
    </r>
  </si>
  <si>
    <t xml:space="preserve">H1. SERTİFİKA SAHİBİ, bu başvuruda verilen bilgilerin bilgisi dahilinde, doğru ve eksiksiz olduğunu onaylar.
H2. SERTİFİKA SAHİBİ, sertifika verildiği takdirde, bu başvuruda yer alan verilerin Rainforest Alliance tarafından bildirilmesine izin verir.
H3. SERTİFİKA SAHİBİ, Rainforest Alliance sertifikasyon programının geçerli kapsamlarının bağlayıcı dökümanlarının mevcut versiyonunu okuyup anlamıştır.
H4. SERTİFİKA SAHİBİ sertifikasyon gerekliliklerini okuyup anlamıştır ve SERTİFİKA SAHİBİ bunlara uymayı taahhüt etmiştir. 
H5. SERTİFİKA SAHİBİ, verilen fiyat tekliflerinin veya sözleşmelerin düzeltilmesine yönelik sağlanan bilgilerdeki herhangi bir değişikliği SERTİFİKASYON KURULUŞUNA bildirmeyi taahhüt eder.
H6. SERTİFİKA SAHİBİ, SERTİFİKASYON KURULUŞU ve/veya RAINFOREST ALLIANCE tarafından oluşturulan Rainforest Alliance Sertifikasyonu ile ilgili bütün geçerli ücretleri ödemeyi taahhüt eder.
H7. SERTİFİKA SAHİBİ, herhangi bir sınırlama olmaksızın, SERTİFİKASYON KURULUŞU'NUN bu başvurunun işleme konmasına ilişkin kararını kabul eder.
H8. SERTİFİKA SAHİBİ, hakkında, konusu Sürdürülebilir Tarım Standardı kapsamına giren hukuki davalar bulunmadığını beyan eder. SERTİFİKA SAHİBİ hakkında bu gibi davalar görülmekteyse, SERTİFİKA SAHİBİ, bu gibi davalara ilişkin bilgileri bu form uyarınca bu başvuru kapsamında SERTİFİKASYON KURULUŞU'NA beyan etmeyi kabul eder.	</t>
  </si>
  <si>
    <t>______________________________________</t>
  </si>
  <si>
    <t>Sertifika Sahibi</t>
  </si>
  <si>
    <t>I. Yalnızca CB tarafından kullanılmak için</t>
  </si>
  <si>
    <t>Başvurunun durumunu (onaylandı/reddedildi), onay tarihini (onaylanmışsa) ve Sözleşme Anlaşmasının imza tarihini belirtin.
Döküman, Sertifika Sahibi'nin yasal sorumlusu tarafından imzalanmalıdır. Dijital imzalar kabul edilmektedir.</t>
  </si>
  <si>
    <t>Verilen bilgiler başvuruyu kabul etmek için yeterli mi?</t>
  </si>
  <si>
    <t>CB'nin sertifikasyon hizmetlerini yürütmeye dair kapasitesi var mı?</t>
  </si>
  <si>
    <t>Durum</t>
  </si>
  <si>
    <t>CB'nin başvuruyu onaylama tarihi</t>
  </si>
  <si>
    <t>Sözleşme İmza Tarihi:</t>
  </si>
  <si>
    <t>A. CH ve İrtibat Kişisinin Belirlenmesi</t>
  </si>
  <si>
    <t>Lütfen denetlenecek Sertifika Sahibi hakkında aşağıdaki hızlı erişim bilgilerine bakın.</t>
  </si>
  <si>
    <r>
      <rPr>
        <b/>
        <sz val="11"/>
        <color theme="0"/>
        <rFont val="Century Gothic"/>
        <family val="2"/>
      </rPr>
      <t>Sertifika Sahibinin Adı 
(sertifikada belirtildiği gibi):</t>
    </r>
  </si>
  <si>
    <t>Sertifika Sahibinin yasal adı:</t>
  </si>
  <si>
    <t>İşletmenin adresi</t>
  </si>
  <si>
    <t>İrtibat kişisinin adı:</t>
  </si>
  <si>
    <t>Bu başvurunun Baş Denetçi ile paylaşıldığı tarih</t>
  </si>
  <si>
    <t>B. Denetim Kapsamının Belirlenmesi</t>
  </si>
  <si>
    <r>
      <rPr>
        <i/>
        <sz val="10"/>
        <color rgb="FF175259"/>
        <rFont val="Century Gothic"/>
        <family val="2"/>
      </rPr>
      <t>Denetimin kapsamına ilişkin olarak istenen bilgileri aşağıda belirtin.</t>
    </r>
    <r>
      <rPr>
        <i/>
        <sz val="10"/>
        <color rgb="FF175259"/>
        <rFont val="Century Gothic"/>
        <family val="2"/>
      </rPr>
      <t xml:space="preserve"> </t>
    </r>
    <r>
      <rPr>
        <i/>
        <sz val="10"/>
        <color rgb="FF175259"/>
        <rFont val="Century Gothic"/>
        <family val="2"/>
      </rPr>
      <t xml:space="preserve">Sertifikasyon Kuralları maddeleri 1.1.9 ve 1.1.0'a göre, bölüm </t>
    </r>
    <r>
      <rPr>
        <b/>
        <i/>
        <sz val="10"/>
        <color rgb="FF175259"/>
        <rFont val="Century Gothic"/>
        <family val="2"/>
      </rPr>
      <t>1</t>
    </r>
    <r>
      <rPr>
        <i/>
        <sz val="10"/>
        <color rgb="FF175259"/>
        <rFont val="Century Gothic"/>
        <family val="2"/>
      </rPr>
      <t xml:space="preserve">'deki geçerli standart gerekliliklerinin kapsamı, CH'nin sertifikasyon kapsamına dahil olan bütün oluşumların (işletmeler, alt yükleniciler vb.) </t>
    </r>
    <r>
      <rPr>
        <b/>
        <i/>
        <sz val="10"/>
        <color rgb="FF175259"/>
        <rFont val="Century Gothic"/>
        <family val="2"/>
      </rPr>
      <t>bütün operasyonları ve alanlarını</t>
    </r>
    <r>
      <rPr>
        <i/>
        <sz val="10"/>
        <color rgb="FF175259"/>
        <rFont val="Century Gothic"/>
        <family val="2"/>
      </rPr>
      <t xml:space="preserve"> kapsayacaktır. Ayrıca </t>
    </r>
    <r>
      <rPr>
        <b/>
        <i/>
        <sz val="10"/>
        <color rgb="FF175259"/>
        <rFont val="Century Gothic"/>
        <family val="2"/>
      </rPr>
      <t>5. ve 6.</t>
    </r>
    <r>
      <rPr>
        <i/>
        <sz val="10"/>
        <color rgb="FF175259"/>
        <rFont val="Century Gothic"/>
        <family val="2"/>
      </rPr>
      <t xml:space="preserve"> bölümler için bu durum ancak yalnızca CH'nin faaliyetleri kapsamında olmaları durumunda geçerli olacaktır.</t>
    </r>
    <r>
      <rPr>
        <i/>
        <sz val="10"/>
        <color rgb="FF175259"/>
        <rFont val="Century Gothic"/>
        <family val="2"/>
      </rPr>
      <t xml:space="preserve"> </t>
    </r>
    <r>
      <rPr>
        <i/>
        <sz val="10"/>
        <color rgb="FF175259"/>
        <rFont val="Century Gothic"/>
        <family val="2"/>
      </rPr>
      <t>Bölüm 2 ve 3'teki geçerli standart gerekliliklerin kapsamı, ürüne ve Rainforest Alliance sertifikalı beyanıyla satılacak ürünle ilgili faaliyetlere odaklanacaktır.</t>
    </r>
  </si>
  <si>
    <t>Denetim planının tarihi</t>
  </si>
  <si>
    <t>Standart Versiyon:</t>
  </si>
  <si>
    <t>v.1.1 2020</t>
  </si>
  <si>
    <t>Denetim Kapsamı:</t>
  </si>
  <si>
    <t>Geçerli Gereklilikler</t>
  </si>
  <si>
    <t>Ürünler:</t>
  </si>
  <si>
    <t>Kullanılması planlanan yöntem</t>
  </si>
  <si>
    <t>Bu, birleşik bir denetim mi?</t>
  </si>
  <si>
    <t>Hangi programlarla?</t>
  </si>
  <si>
    <t>Denetim Amaçları</t>
  </si>
  <si>
    <t>C. Denetim Ekibinin Belirlenmesi</t>
  </si>
  <si>
    <t>Lütfen denetim ekibinin yapısını aşağıda belirtin. Denetim ekibini belirlemek için denetim ekibinin yapısına ilişkin Denetim Kuralları'nı dikkate alın.</t>
  </si>
  <si>
    <t>Rolü:</t>
  </si>
  <si>
    <t>Cinsiyet</t>
  </si>
  <si>
    <t>İletişim Bilgileri:</t>
  </si>
  <si>
    <t>D. Denetim Planlaması</t>
  </si>
  <si>
    <t>Gerçekleştirilen denetimin ayrıntılarını aşağıda belirtin: Açılış ve kapanış toplantısı, işletmenin doğrulanması, tesis turu, işleme işletmelerinin doğrulanması, görüşmeler, Standardın hangi bölümü olduğu dahil dökümante edildiğinin kontrolü, işçi tesislerinin yerinde ziyaret edilmesi, alt yapı değerlendirmesi, paydaş toplantıları, taşeron ziyaretleri, izlenebilirlik kontrolü gibi faaliyetler, bunları gerçekleştirmek için gereken sorumlular ve kaynaklar.</t>
  </si>
  <si>
    <t>CB Anlaşma İmzası:</t>
  </si>
  <si>
    <t>Sertifikasyon Kurallarının 1.1.18 numaralı maddesine göre, bu tarihten itibaren CH uygunluğu kontrol edilmelidir.</t>
  </si>
  <si>
    <r>
      <rPr>
        <b/>
        <sz val="9"/>
        <color rgb="FF175259"/>
        <rFont val="Century Gothic"/>
        <family val="2"/>
      </rPr>
      <t>Önerilen 1. Denetim Başlangıç ​​Tarihi</t>
    </r>
  </si>
  <si>
    <r>
      <rPr>
        <b/>
        <sz val="9"/>
        <color rgb="FF175259"/>
        <rFont val="Century Gothic"/>
        <family val="2"/>
      </rPr>
      <t>Önerilen 1. Denetim Bitiş Tarihi</t>
    </r>
  </si>
  <si>
    <t>Öngörülen Süre (denetim/gün olarak):</t>
  </si>
  <si>
    <t>Onaylanan Denetim Başlangıç ​​Tarihi</t>
  </si>
  <si>
    <t>Onaylanan Denetim Bitiş Tarihi</t>
  </si>
  <si>
    <t>Denetçi sayısı</t>
  </si>
  <si>
    <t>CH Yönetiminin Çalışma Dili</t>
  </si>
  <si>
    <t>İşçilerin Çalışma Dili</t>
  </si>
  <si>
    <t>Örnek Tanımlaması</t>
  </si>
  <si>
    <t>Minimum İşleme İşletmesi Sayısı</t>
  </si>
  <si>
    <t>Bu, denetime dahil edilecek arazilerin/işletmelerin sayısıdır. Baş denetçi, Denetim Kuralları'na dayanarak ziyaret edilecek arazilerin/işletmelerin sayısını belirlemelidir.</t>
  </si>
  <si>
    <t>Minimum Alt Yüklenici Sayısı</t>
  </si>
  <si>
    <t>Bu, denetime dahil edilecek dış aktörlerin sayısıdır. Baş denetçi, Denetim Kuralları'na dayanarak ziyaret edilecek aktörlerin sayısını belirlemelidir.</t>
  </si>
  <si>
    <t>Minimum Aracı Sayısı</t>
  </si>
  <si>
    <t>Minimum Hizmet Sağlayıcı Sayısı</t>
  </si>
  <si>
    <t>Minimum Tarım İş Aracısı Sayısı</t>
  </si>
  <si>
    <t>Minimum Satın Alma Merkezi Sayısı</t>
  </si>
  <si>
    <t>Görüşülecek min. işçi sayısı</t>
  </si>
  <si>
    <t>Daimi</t>
  </si>
  <si>
    <t>Geçici</t>
  </si>
  <si>
    <t>Ziyaret edilecek yaşanabilir alanlar</t>
  </si>
  <si>
    <t>Dosyalarının kontrol edilmesi gereken işçi sayısı</t>
  </si>
  <si>
    <t>Göçmen (Denetçi Takdir Yetkisi)</t>
  </si>
  <si>
    <t>Sendikalı (Denetçi Takdir Yetkisi)</t>
  </si>
  <si>
    <t>Yapılacak minimum görüşme ve ziyaret edilecek İşleme İşletmesi sayısı CH tarafından sağlanan bilgilere dayanmaktadır. Baş denetçi, daha fazla kanıt toplamak veya riskleri değerlendirmek için bunların sayısını arttırmaya karar verebilir.</t>
  </si>
  <si>
    <t>Denetim Ajandası</t>
  </si>
  <si>
    <t>Tarih</t>
  </si>
  <si>
    <r>
      <rPr>
        <b/>
        <sz val="10"/>
        <color rgb="FF175259"/>
        <rFont val="Century Gothic"/>
        <family val="2"/>
      </rPr>
      <t xml:space="preserve">Saat
</t>
    </r>
    <r>
      <rPr>
        <b/>
        <sz val="8"/>
        <color rgb="FF175259"/>
        <rFont val="Century Gothic"/>
        <family val="2"/>
      </rPr>
      <t>(Başlangıç saati - Bitiş saati)</t>
    </r>
  </si>
  <si>
    <r>
      <rPr>
        <b/>
        <sz val="10"/>
        <color rgb="FF175259"/>
        <rFont val="Century Gothic"/>
        <family val="2"/>
      </rPr>
      <t xml:space="preserve">Sorumlu kişi
</t>
    </r>
    <r>
      <rPr>
        <b/>
        <sz val="8"/>
        <color rgb="FF175259"/>
        <rFont val="Century Gothic"/>
        <family val="2"/>
      </rPr>
      <t>(denetimin yürütülmesinden sorumlu kişi)</t>
    </r>
  </si>
  <si>
    <t>Açıklamalar</t>
  </si>
  <si>
    <t>CH tarafından Denetim ekibine sunulacak Döküman Listesi:</t>
  </si>
  <si>
    <t>Örneğin: yönetim sistemi, işçi kayıtları, coğrafi veriler, fabrika kayıtları, izlenebilirlik, satın alma/satış prosedürleri ve satın alma/satış kayıtları, İYS, onaylar ve yaptırımlar.  Denetim ekibi, CB ve CH'yi göz önünde bulundurarak, denetimin aşağıda listelenen dökümanlarla sınırlı olmadığına ilişkin olarak aşağıdaki dökümanları mümkün olduğunca ayrıntılarıyla belirlemelidir.</t>
  </si>
  <si>
    <t>Denetim sırasında hazır bulunacak kişilerin/uzmanların listesi</t>
  </si>
  <si>
    <t>Örneğin: yönetim temsilcisi; İK/bordro personeli; işleme tesislerinin yönetimi; varsa İş Sağlığı ve Güvenliği Komisyonu temsilcisi; varsa sendikanın/sendikaların temsilcisi/temsilcileri de dahil olmak üzere işçi temsilcileri; değerlendirme ve yönlendirme komisyonu temsilcisi; toplumsal cinsiyet komisyonu temsilcisi; şikayet komisyonu temsilcisi; diğer komisyonlar.</t>
  </si>
  <si>
    <t>E. Lojistik</t>
  </si>
  <si>
    <t>Lütfen aşağıda CH'nin karşılayacağı/kendi bütçesinden ödeyeceği konuları belirtin.</t>
  </si>
  <si>
    <t>Yemekler</t>
  </si>
  <si>
    <t>Konaklama</t>
  </si>
  <si>
    <t>Kara Ulaşımı</t>
  </si>
  <si>
    <t>Uçak Biletleri</t>
  </si>
  <si>
    <t>F. Onay</t>
  </si>
  <si>
    <r>
      <rPr>
        <i/>
        <sz val="10"/>
        <color rgb="FF175259"/>
        <rFont val="Century Gothic"/>
        <family val="2"/>
      </rPr>
      <t>Lütfen aşağıdaki maddeleri dikkatlice okuyun ve denetim gerçekleşmeden önce denetim planını kabul ettiğinizi imzalayarak onaylayın.</t>
    </r>
    <r>
      <rPr>
        <i/>
        <sz val="10"/>
        <color rgb="FF175259"/>
        <rFont val="Century Gothic"/>
        <family val="2"/>
      </rPr>
      <t xml:space="preserve"> </t>
    </r>
    <r>
      <rPr>
        <i/>
        <sz val="10"/>
        <color rgb="FF175259"/>
        <rFont val="Century Gothic"/>
        <family val="2"/>
      </rPr>
      <t xml:space="preserve">Bu döküman, CB ve CH arasındaki Sertifikasyon Anlaşması/Sözleşmesi </t>
    </r>
    <r>
      <rPr>
        <b/>
        <i/>
        <sz val="10"/>
        <color rgb="FF175259"/>
        <rFont val="Century Gothic"/>
        <family val="2"/>
      </rPr>
      <t>yerine geçmez</t>
    </r>
    <r>
      <rPr>
        <i/>
        <sz val="10"/>
        <color rgb="FF175259"/>
        <rFont val="Century Gothic"/>
        <family val="2"/>
      </rPr>
      <t xml:space="preserve"> ve aşağıdaki bölüm Planlama/Hazırlık aşaması için RA programının temel maddelerini vurgulamayı amaçlar.</t>
    </r>
    <r>
      <rPr>
        <i/>
        <sz val="10"/>
        <color rgb="FF175259"/>
        <rFont val="Century Gothic"/>
        <family val="2"/>
      </rPr>
      <t xml:space="preserve">
</t>
    </r>
    <r>
      <rPr>
        <i/>
        <sz val="10"/>
        <color rgb="FF175259"/>
        <rFont val="Century Gothic"/>
        <family val="2"/>
      </rPr>
      <t>Döküman, Sertifika Sahibi'nin yasal sorumlusu tarafından imzalanmalıdır. Dijital imzalar kabul edilmektedir.</t>
    </r>
  </si>
  <si>
    <t xml:space="preserve">F1. SERTİFİKA SAHİBİ, SERTİFİKASYON KURULUŞU'NUN, talep edilen hizmeti yerine getirmek için denetçilerle taşeron sözleşmesi yapabileceğini kabul eder.
F2. SERTİFİKA SAHİBİ, araziyi ve sertifika kapsamındaki bütün tesisleri ve faaliyetleri değerlendirmek için denetçilere gerekli bütün bilgileri verecektir. 
F3. SERTİFİKA SAHİBİ, ürünün ilgili standartlara uygunluğuyla ilgili olarak kuruluşuma sunulan bütün beyanların kaydını tutacak ve bu kayıtları SERTİFİKASYON KURULUŞU'NA sunacaktır. SERTİFİKA SAHİBİ, bu gibi beyanların yanı sıra sertifikasyon gerekliliklerine uygunluğu etkileyebilecek ürün veya hizmetlere ilişkin herhangi bir eksiklikle ilgili olarak gereken uygun önlemleri alacaktır. SERTİFİKA SAHİBİ, alınan önlemleri dökümante etmelidir.
F4. SERTİFİKA SAHİBİ, yalnızca sertifikasyon kapsamı ile ilgili olarak sertifikasyon beyanlarında bulunacaktır.
F5. SERTİFİKA SAHİBİ, sertifikalı ürünü, SERTİFİKASYON KURULUŞU'NUN imajının zedelenmesine neden olacak şekilde kullanmayacak ve SERTİFİKASYON KURULUŞU tarafından hatalı veya izinsiz olarak değerlendirilebilecek herhangi bir sertifikalı ürün beyanı yapmayacaktır.
F6. Sertifikasyonun askıya alınması veya iptali üzerine, SERTİFİKA SAHİBİ, sertifikasyona dair herhangi bir referans içeren bütün kamu işlerini yürütmeyi bırakacak ve SERTİFİKASYON KURULUŞU'NUN talep edebileceği bütün sertifikasyon dökümanlarını iade edecektir.
F7. SERTİFİKA SAHİBİ, sertifikasyonu yalnızca sertifikalı ürünlerin belirli standartlara uygun olduğunu belirtmek için kullanacaktır.
F8. SERTİFİKA SAHİBİ, ne sertifikanın ne raporun ne de bunların herhangi bir kısmının yanıltıcı bir şekilde kullanılmamasını güvence altına almak adına çaba gösterecektir.
F9. SERTİFİKA SAHİBİ, dökümanlar, broşürler veya tanıtım gibi yollarla medyada ürün sertifikasyonundan bahsederken SERTİFİKASYON KURULUŞU'NUN gerekliliklerine uygun hareket edecektir.
F10. SERTİFİKASYON KURULUŞU, bütün denetçilerinin, gözlemcilerinin, destek personelinin, yöneticilerinin ve diğer ilgili personelinin herhangi bir finansal, ticari, ilişki veya prosedüre ilişkin çıkar çatışmasından uzak durduğunu ve CB ve Rainforest Alliance tarafından oluşturulmuş rüşvetle mücadele prensiplerine bağlı olduğunu onaylar.		</t>
  </si>
  <si>
    <t>Sertifikasyon Kuruluşu</t>
  </si>
  <si>
    <t>Temsilcinin Adı</t>
  </si>
  <si>
    <t xml:space="preserve">Denetim Risk Değerlendirmesi </t>
  </si>
  <si>
    <r>
      <rPr>
        <b/>
        <sz val="10"/>
        <color rgb="FFF53D1C"/>
        <rFont val="Century Gothic"/>
        <family val="2"/>
      </rPr>
      <t>C. Dava Soruşturması (bir sektör ve/veya ülke için geçerliyse zorunludur)</t>
    </r>
  </si>
  <si>
    <r>
      <rPr>
        <i/>
        <sz val="10"/>
        <color rgb="FF175259"/>
        <rFont val="Century Gothic"/>
        <family val="2"/>
      </rPr>
      <t>Denetim Kuralları'nın Ek AR4 bölümünde yer alan madde 2.3.19.u; Sürdürülebilir Tarım Standardı'nın sosyal bölümü ile ilgili konularda Sertifika Sahibi ve/veya yasal temsilcisi aleyhine açılan davalara ilişkin CB tarafından ön inceleme yapılması gerektiğini belirtmektedir.</t>
    </r>
    <r>
      <rPr>
        <i/>
        <sz val="10"/>
        <color rgb="FF175259"/>
        <rFont val="Century Gothic"/>
        <family val="2"/>
      </rPr>
      <t xml:space="preserve"> </t>
    </r>
    <r>
      <rPr>
        <i/>
        <sz val="10"/>
        <color rgb="FF175259"/>
        <rFont val="Century Gothic"/>
        <family val="2"/>
      </rPr>
      <t>Ormanların yok edilmesinin yüksek risk olarak görüldüğü ülkelerde, CB'nin bu soruşturmayı mümkün olduğunda çevre konularını kapsayacak şekilde genişletmesi tavsiye edilir.</t>
    </r>
    <r>
      <rPr>
        <i/>
        <sz val="10"/>
        <color rgb="FF175259"/>
        <rFont val="Century Gothic"/>
        <family val="2"/>
      </rPr>
      <t xml:space="preserve">
</t>
    </r>
    <r>
      <rPr>
        <i/>
        <sz val="10"/>
        <color rgb="FF175259"/>
        <rFont val="Century Gothic"/>
        <family val="2"/>
      </rPr>
      <t>CB, bu araştırmayı kamu mahkemesi sistemlerinde ve/veya Sertifika Sahibi'nin kendi beyannamelerini elde ederek yürütebilir.</t>
    </r>
    <r>
      <rPr>
        <i/>
        <sz val="10"/>
        <color rgb="FF175259"/>
        <rFont val="Century Gothic"/>
        <family val="2"/>
      </rPr>
      <t xml:space="preserve"> </t>
    </r>
    <r>
      <rPr>
        <i/>
        <sz val="10"/>
        <color rgb="FF175259"/>
        <rFont val="Century Gothic"/>
        <family val="2"/>
      </rPr>
      <t>Her ikisi de aşağıda listelenmelidir.</t>
    </r>
    <r>
      <rPr>
        <i/>
        <sz val="10"/>
        <color rgb="FF175259"/>
        <rFont val="Century Gothic"/>
        <family val="2"/>
      </rPr>
      <t xml:space="preserve"> </t>
    </r>
    <r>
      <rPr>
        <i/>
        <sz val="10"/>
        <color rgb="FF175259"/>
        <rFont val="Century Gothic"/>
        <family val="2"/>
      </rPr>
      <t xml:space="preserve">CB, soruşturmanın düzgün bir şekilde yürütüldüğünü onaylar ve </t>
    </r>
    <r>
      <rPr>
        <b/>
        <i/>
        <sz val="10"/>
        <color rgb="FF175259"/>
        <rFont val="Century Gothic"/>
        <family val="2"/>
      </rPr>
      <t>bu gibi görüşmelerin kanıtlarını KYS'sinde tutar</t>
    </r>
    <r>
      <rPr>
        <i/>
        <sz val="10"/>
        <color rgb="FF175259"/>
        <rFont val="Century Gothic"/>
        <family val="2"/>
      </rPr>
      <t>.</t>
    </r>
  </si>
  <si>
    <t xml:space="preserve"> Konum (Forum)</t>
  </si>
  <si>
    <t>Dava/Mahkeme Kararı Sayısı</t>
  </si>
  <si>
    <t>Davanın Konusu</t>
  </si>
  <si>
    <t>Ciddiyet Derecesi</t>
  </si>
  <si>
    <t>Açılış tarihi</t>
  </si>
  <si>
    <t>Denetim Süresinin Hesaplanması</t>
  </si>
  <si>
    <t>Aşağıdaki hesaplama, Rainforest Alliance Denetim ve Sertifikasyon Kuralları'na uygun olarak yapılmıştır, bu nedenle zorunludur. Bu hesaplama, sekiz saatlik bir iş günü dikkate alınarak denetçi/gün baz alınarak yapılır. Ayrıca, denetimin ve denetçinin çalışmasının kalitesini en üst düzeyde tutmak için, denetçilere, yolculuk süresi dahil olmak üzere, denetim Kurallarının 2.1.4 ve 2.1.5 numaralı maddelerinde belirtildiği gibi, denetim günü başına yalnızca sekiz saat çalışma hakkı tanınmış olduğunu bilmek de önemlidir.
CB yalnızca Arazi Yakınlık Faktörünü doldurmalı ve seyahat süresini ve (varsa) ek süreyi belirtmelidir. Diğer bütün değerler otomatik olarak hesaplanır.</t>
  </si>
  <si>
    <t>Değer (denetim/gün)</t>
  </si>
  <si>
    <t>Faktör 1</t>
  </si>
  <si>
    <t>Risk Faktörü</t>
  </si>
  <si>
    <t>RACP'de belirtilen Risk Seviyesi üzerinden hesaplanmıştır</t>
  </si>
  <si>
    <t>Min. Denetim Günü Sayısı (denetim/gün)</t>
  </si>
  <si>
    <t>Faktör 3</t>
  </si>
  <si>
    <t>Yönetim Sistemi</t>
  </si>
  <si>
    <t>Madde 2.5.8'e göre</t>
  </si>
  <si>
    <t>Faktör 4</t>
  </si>
  <si>
    <t>İşleme işletmeleri</t>
  </si>
  <si>
    <t>Her tesis için 0,25 denetim/gün (2 saat) katsayısına göre hesaplanmıştır.</t>
  </si>
  <si>
    <t>Faktör 5</t>
  </si>
  <si>
    <t>Görüşme Süresi</t>
  </si>
  <si>
    <t>Planlanan görüşme sayısına göre denetim/gün olarak</t>
  </si>
  <si>
    <t>Fazladan süre atadıysanız lütfen aşağıda gerekçelendirin:</t>
  </si>
  <si>
    <t>Faktör 10</t>
  </si>
  <si>
    <t>Tesis Yakınlık Faktörü</t>
  </si>
  <si>
    <t>Faktör 11</t>
  </si>
  <si>
    <t>Seyahat Süresi</t>
  </si>
  <si>
    <t>CB, denetçilerin çıkış noktalarından denetlenecek işletmelere tahmini seyahat süresini belirtmelidir.</t>
  </si>
  <si>
    <t>Faktör 12</t>
  </si>
  <si>
    <t>CB tarafından atanan Ek Süre</t>
  </si>
  <si>
    <t>CB, örneğin işletme dışındaki soruşturmalar için Denetim Kurallarının Ek AR4 bölümüne ve denetim risk analizine ve uygulanabilir bulduğu diğer faktörlere dayalı olarak ekstra denetim süresi atayabilir.</t>
  </si>
  <si>
    <t>Denetim Birleşik/Entegre mi?</t>
  </si>
  <si>
    <r>
      <rPr>
        <i/>
        <sz val="9"/>
        <color rgb="FF175259"/>
        <rFont val="Century Gothic"/>
        <family val="2"/>
      </rPr>
      <t>Lütfen Ek AR10'a göre seçin:</t>
    </r>
    <r>
      <rPr>
        <i/>
        <sz val="9"/>
        <color rgb="FF175259"/>
        <rFont val="Century Gothic"/>
        <family val="2"/>
      </rPr>
      <t xml:space="preserve">
</t>
    </r>
    <r>
      <rPr>
        <i/>
        <sz val="9"/>
        <color rgb="FF175259"/>
        <rFont val="Century Gothic"/>
        <family val="2"/>
      </rPr>
      <t xml:space="preserve">Birleşik denetim yok - </t>
    </r>
    <r>
      <rPr>
        <b/>
        <i/>
        <sz val="9"/>
        <color rgb="FF175259"/>
        <rFont val="Century Gothic"/>
        <family val="2"/>
      </rPr>
      <t>1,00</t>
    </r>
    <r>
      <rPr>
        <i/>
        <sz val="9"/>
        <color rgb="FF175259"/>
        <rFont val="Century Gothic"/>
        <family val="2"/>
      </rPr>
      <t xml:space="preserve">
2 programa sahip birleşik denetim - </t>
    </r>
    <r>
      <rPr>
        <b/>
        <i/>
        <sz val="9"/>
        <color rgb="FF175259"/>
        <rFont val="Century Gothic"/>
        <family val="2"/>
      </rPr>
      <t>1,50</t>
    </r>
    <r>
      <rPr>
        <i/>
        <sz val="9"/>
        <color rgb="FF175259"/>
        <rFont val="Century Gothic"/>
        <family val="2"/>
      </rPr>
      <t xml:space="preserve">
3'ten fazla programa sahip birleşik denetim - </t>
    </r>
    <r>
      <rPr>
        <b/>
        <i/>
        <sz val="9"/>
        <color rgb="FF175259"/>
        <rFont val="Century Gothic"/>
        <family val="2"/>
      </rPr>
      <t>1,75</t>
    </r>
    <r>
      <rPr>
        <i/>
        <sz val="9"/>
        <color rgb="FF175259"/>
        <rFont val="Century Gothic"/>
        <family val="2"/>
      </rPr>
      <t xml:space="preserve">
Hücre kırmızı olarak gösteriliyorsa lütfen bilgileri gözden geçirin.</t>
    </r>
  </si>
  <si>
    <t>Denetim Özeti</t>
  </si>
  <si>
    <t>A. Denetim Bilgilerinin Onaylanması</t>
  </si>
  <si>
    <t>Lütfen aşağıdaki bilgileri sonuçlanan denetim ve diğer prosedürlerle ilgili olarak belirtiniz.</t>
  </si>
  <si>
    <t>Standart Versiyon</t>
  </si>
  <si>
    <t>Yürütülen Denetim Başlangıç ​​Tarihi</t>
  </si>
  <si>
    <t>Denetim sonlandırılmış mıydı?</t>
  </si>
  <si>
    <t>Yürütülen Denetim Bitiş Tarihi</t>
  </si>
  <si>
    <t>Sona Erme Tarihi</t>
  </si>
  <si>
    <t>Yürütülen Denetim Süresi</t>
  </si>
  <si>
    <t>Sertifikasyon kararına veya denetimin sonlandırılmasına dair gerekçe</t>
  </si>
  <si>
    <t>Bu, diğer programlarla birleştirilmiş bir denetim miydi?</t>
  </si>
  <si>
    <t>Bu denetimde hangi yöntem kullanıldı?</t>
  </si>
  <si>
    <t>NC'ler (uygunsuzluklar) nedeniyle bir takip denetimi yapıldı mı?</t>
  </si>
  <si>
    <t>Yapıldıysa, ne tür bir takip denetimi yapıldı?</t>
  </si>
  <si>
    <t>Kaç NC bulundu?</t>
  </si>
  <si>
    <t>Yürütülen Takip Denetimi Süresi (denetim/gün olarak)</t>
  </si>
  <si>
    <t>Takip denetimi başlangıç ​​tarihi</t>
  </si>
  <si>
    <t>Takip denetimi bitiş tarihi</t>
  </si>
  <si>
    <t>Teknik İnceleme tamamlanma tarihi</t>
  </si>
  <si>
    <t>Atanan Sertifikerin Adı</t>
  </si>
  <si>
    <t>Sertifikasyon Kararı tarihi</t>
  </si>
  <si>
    <t xml:space="preserve">Uygulanan Örnek </t>
  </si>
  <si>
    <t>Planlanan Örnek</t>
  </si>
  <si>
    <t>Yürütülen örnek, planlanan örnekten daha azsa, lütfen açıklama girin</t>
  </si>
  <si>
    <t>Görüşülen İşçiler</t>
  </si>
  <si>
    <t>İşleme İşletmesi</t>
  </si>
  <si>
    <t>Taşeron</t>
  </si>
  <si>
    <t>Hizmet sağlayıcı</t>
  </si>
  <si>
    <t>Tarım iş aracısı</t>
  </si>
  <si>
    <t>Diğer</t>
  </si>
  <si>
    <t>B. Örneğin Kamuya Açıklanması</t>
  </si>
  <si>
    <t>Lütfen bu denetim için denetim örneğinin birer parçası olan araziler, işletmeler ve hizmet sağlayıcıların hangileri olduğunu aşağıda belirtin. Örnek artışlarının gerekçelendirilmesi gerektiğini unutmayın.</t>
  </si>
  <si>
    <t>İsim</t>
  </si>
  <si>
    <t>Arazinin İşletme Kimlik Numarası</t>
  </si>
  <si>
    <t>Türü</t>
  </si>
  <si>
    <t>Örnek Türü</t>
  </si>
  <si>
    <t>Artış varsa gerekçesini belirtin</t>
  </si>
  <si>
    <t>Sürecin İzlenmesi</t>
  </si>
  <si>
    <t>A. Denetlenen Örnek</t>
  </si>
  <si>
    <t>B. Takvimler</t>
  </si>
  <si>
    <t>Lütfen aşağıda uygulanan denetim örneğine ve planlanan denetime ilişkin bir genel bakışa göz atın. Uygulanan örneğin planlanandan daha küçük olması durumunda hücreler kırmızı renkte gösterilecektir ve CB bu duruma dair gerekçe sunmalıdır.</t>
  </si>
  <si>
    <t>Aşağıda, ilk denetim tarihinden önce ve son denetim tarihinden sonra başlatılan sertifikasyon sürecindeki zamana bağlı bütün faaliyetler için son tarihi görebilirsiniz. Kalite Denetimi (Teknik İnceleme), takvimlere uyulduğundan emin olmak adına bunu kullanabilir.</t>
  </si>
  <si>
    <t>Uygulanan</t>
  </si>
  <si>
    <t>Planlanan</t>
  </si>
  <si>
    <t>Son Tarih</t>
  </si>
  <si>
    <t>Günler</t>
  </si>
  <si>
    <t>Başvuru Onayı</t>
  </si>
  <si>
    <t>CB Sözleşme Anlaşması</t>
  </si>
  <si>
    <t>CH'ye gönderilen Denetim Planı</t>
  </si>
  <si>
    <t>İlk Denetim Tarihi</t>
  </si>
  <si>
    <t>Son Denetim Tarihi</t>
  </si>
  <si>
    <t>Denetimde tespit edilen NC'ler</t>
  </si>
  <si>
    <t>NC Çözümleme Zaman Aralığı</t>
  </si>
  <si>
    <t>RACP'deki (QR) Nihai Denetim Raporu</t>
  </si>
  <si>
    <t>Sertifikasyon Kararı</t>
  </si>
  <si>
    <t>Risk Değerlendirmesi</t>
  </si>
  <si>
    <t>CB için not:</t>
  </si>
  <si>
    <t xml:space="preserve">Aşağıda yeşil ile belirtilen faaliyetlerle ilgili hücreleri doldurun. RACP'de (F16) Nihai Denetim Raporuna ilişkin tarihi ve Lisans Talep Tarihini (F18) belirtin.
</t>
  </si>
  <si>
    <t>Ülke Listesi</t>
  </si>
  <si>
    <t>Gereklilik Türleri</t>
  </si>
  <si>
    <t>E/H Listesi</t>
  </si>
  <si>
    <t>Dava</t>
  </si>
  <si>
    <t>Denetçi Listesi</t>
  </si>
  <si>
    <t>Görüşme Türü</t>
  </si>
  <si>
    <t>Sert. Seçenekler</t>
  </si>
  <si>
    <t>Açıklama</t>
  </si>
  <si>
    <t>Mesajlar</t>
  </si>
  <si>
    <t>GPF</t>
  </si>
  <si>
    <t>Afganistan</t>
  </si>
  <si>
    <t>Temel Gereklilikler</t>
  </si>
  <si>
    <t>Evet</t>
  </si>
  <si>
    <t>C</t>
  </si>
  <si>
    <t>Bireysel</t>
  </si>
  <si>
    <t>Tekli Arazi</t>
  </si>
  <si>
    <t>Merkezi yönetimin ve bütün faaliyetlerin tek bir fiziksel konumdan gerçekleştirildiği, bağımsız bir organizasyon yapısına sahip bir arazisi olan veya böyle bir araziyi yöneten tekli arazi.</t>
  </si>
  <si>
    <t>x</t>
  </si>
  <si>
    <t>Lütfen denetimin başlangıç ve bitiş tarihlerini gözden geçirin. Eklenen tarihlere ve denetçi sayısına göre süre yeterli olmayabilir.</t>
  </si>
  <si>
    <t>Grup tesisleri çok yakındadır ve seçilen herhangi bir 2 alt grup/köyde 6 tesis arasında seyahat etme süresi dahil olmak üzere 8 saat içinde her denetçi için 6'dan fazla araziyi ziyaret etmek kolaydır</t>
  </si>
  <si>
    <t>Arnavutluk</t>
  </si>
  <si>
    <t>Zorunlu Geliştirmeler</t>
  </si>
  <si>
    <t>Hayır</t>
  </si>
  <si>
    <t>NC</t>
  </si>
  <si>
    <t>Grup</t>
  </si>
  <si>
    <t>Çoklu Arazi</t>
  </si>
  <si>
    <t>Sertifikasyondan bağımsız olarak, faaliyetleri ve arazi işletme uygulamaları merkezi olarak yönetilen bir oluşuma ait olan veya bu oluşum tarafından kiralanan iki veya daha fazla arazi.</t>
  </si>
  <si>
    <t>Grup tesisleri ulaşılabilir mesafededir ve seçilen 2 alt grup/köyde 5 tesis arasında seyahat etme süresi de dahil olmak üzere 8 saat içinde 5 araziye kadar ziyaret makuldür.</t>
  </si>
  <si>
    <t>Cezayir</t>
  </si>
  <si>
    <t>Seçmeli Geliştirmeler</t>
  </si>
  <si>
    <t>NA</t>
  </si>
  <si>
    <t>Arazi Grubu</t>
  </si>
  <si>
    <t>Organize arazilerde oluşan bir grup (grup üreticileri), bir birlik veya kooperatif olarak örgütlenebilir veya bir arazi ya da örneğin bir ihracatçı gibi başka bir tedarik zinciri aktörü veya başka bir oluşum tarafından yönetilebilir.</t>
  </si>
  <si>
    <t>İşçi Concar</t>
  </si>
  <si>
    <t>Grup tesisleri birbirinden uzaktadır ve seçilen 2 alt grup/köyde 4 tesis arasında seyahat etme süresi de dahil olmak üzere 8 saat içinde 4 araziye kadar ziyaret makuldür.</t>
  </si>
  <si>
    <t>Andora</t>
  </si>
  <si>
    <t>Zorunlu Akıllı Ölçümler</t>
  </si>
  <si>
    <t>Kapsamlar</t>
  </si>
  <si>
    <t>Tekli İşletme</t>
  </si>
  <si>
    <t>Rainforest Alliance sertifikasyonu kapsamında arazi işletmenin bulunmadığı, merkezi yönetimin ve bütün faaliyetlerin tek bir fiziksel konumda gerçekleştiği bireysel bir kuruluş.</t>
  </si>
  <si>
    <t>olarak</t>
  </si>
  <si>
    <t>Grup tesisleri birbirinden oldukça uzaktadır ve seçilen 2 alt grup/köyde 3 tesis arasında seyahat etme süresi de dahil olmak üzere 8 saat içinde 3 araziye kadar ziyaret makuldür.</t>
  </si>
  <si>
    <t>Angola</t>
  </si>
  <si>
    <t>Seçmeli Akıllı Ölçümler</t>
  </si>
  <si>
    <t>Arazi</t>
  </si>
  <si>
    <t>Kontrol listesi</t>
  </si>
  <si>
    <t>Çoklu İşletme</t>
  </si>
  <si>
    <t xml:space="preserve">Rainforest Alliance sertifikasının kapsamında arazi işletmenin bulunmadığı ve altında iki veya daha çok işletmenin çalışmakta olduğu, merkezi bir konum belirtmiş olan bir kuruluş. </t>
  </si>
  <si>
    <t>ve</t>
  </si>
  <si>
    <t>Antigua ve Barbuda</t>
  </si>
  <si>
    <t>Uygun</t>
  </si>
  <si>
    <t>işçi(ler)</t>
  </si>
  <si>
    <t>Arjantin</t>
  </si>
  <si>
    <t>Denetim Türleri</t>
  </si>
  <si>
    <t>Uygunsuzluk</t>
  </si>
  <si>
    <t>işçiler</t>
  </si>
  <si>
    <t>Ermenistan</t>
  </si>
  <si>
    <t>Geçiş</t>
  </si>
  <si>
    <t>Gönderilenler Listesi</t>
  </si>
  <si>
    <t>Geçerli Değil</t>
  </si>
  <si>
    <t>Risk Seviyeleri</t>
  </si>
  <si>
    <t>Denetçi Türleri</t>
  </si>
  <si>
    <t>Avustralya</t>
  </si>
  <si>
    <t>Sertifikasyon</t>
  </si>
  <si>
    <t>Yüksek</t>
  </si>
  <si>
    <t>Baş Denetçi</t>
  </si>
  <si>
    <t>Denetim ekibini yönetmekten ve organize etmekten sorumludur; denetimin eksiksiz ve uygun şekilde yürütülmesini sağlar; müşteriyle iletişim kurulduğunda denetim planını düzenler; denetim raporunu hazırlar.</t>
  </si>
  <si>
    <t>Avusturya</t>
  </si>
  <si>
    <t>Gözetim</t>
  </si>
  <si>
    <t>Gönderilemedi</t>
  </si>
  <si>
    <t>Örnek Türleri</t>
  </si>
  <si>
    <t>Orta</t>
  </si>
  <si>
    <t>Sosyal Konular Baş Denetçisi</t>
  </si>
  <si>
    <t>Denetimler sırasında sosyal gerekliliklere yönelik araştırmasını yönetmekten ve düzenlemekten ve RA sosyal Risk Haritalarına göre orta/yüksek riskli bağlamlar için ek denetim gerekliliklerinin uygulanmasından sorumludur.</t>
  </si>
  <si>
    <t>Azerbaycan</t>
  </si>
  <si>
    <t xml:space="preserve">Takip </t>
  </si>
  <si>
    <t>Düşük</t>
  </si>
  <si>
    <t>Yardımcı Denetçi</t>
  </si>
  <si>
    <t>Denetimin eksiksiz ve uygun şekilde yürütülmesini sağlamak için baş denetçiye belirli görevlerde destek olur. Denetim raporuna özel girdiler hazırlar.</t>
  </si>
  <si>
    <t>Bahamalar</t>
  </si>
  <si>
    <t>Habersiz</t>
  </si>
  <si>
    <t>Stajyer Denetçi</t>
  </si>
  <si>
    <t>Her zaman bir denetçinin veya baş denetçinin gözetiminde doğrulamayla ilgili işlemler yapar.</t>
  </si>
  <si>
    <t>Bahreyn</t>
  </si>
  <si>
    <t>Araştırma</t>
  </si>
  <si>
    <t>Açık</t>
  </si>
  <si>
    <t>Teknik Uzman</t>
  </si>
  <si>
    <t>Denetim bağlamı için yüksek/orta risk olarak tanımlanan belirli bir konuda kanıt toplamak için belirli denetim yöntemlerinin kullanılmasını destekler.</t>
  </si>
  <si>
    <t>Bangladeş</t>
  </si>
  <si>
    <t>Genişletme</t>
  </si>
  <si>
    <t>Kapalı</t>
  </si>
  <si>
    <t>Hizmet Sağlayıcı</t>
  </si>
  <si>
    <t>Paydaş Görüşmesi</t>
  </si>
  <si>
    <t>Tercüman</t>
  </si>
  <si>
    <t>Görüşülen kişilerin beyanlarının birebir çevrilmesi suretiyle denetim ekibini destekler ve uygunluk (uygunsuzluk) değerlendirmesini etkilemez.</t>
  </si>
  <si>
    <t>Barbados</t>
  </si>
  <si>
    <t>Gölge</t>
  </si>
  <si>
    <t>Gizlilik</t>
  </si>
  <si>
    <t>Tarım İş Aracısı</t>
  </si>
  <si>
    <t>Zorla Çalıştırma</t>
  </si>
  <si>
    <t>Gözetmen</t>
  </si>
  <si>
    <t>Denetim sürecini, öğrenme veya kurumsal nedenler üzerinde etkisi olmaksızın, denetçilerin izlenmesi ve değerlendirilmesi amacıyla gözlemler.</t>
  </si>
  <si>
    <t>Beyaz Rusya</t>
  </si>
  <si>
    <t>İnceleme</t>
  </si>
  <si>
    <t>Çocuk İşçiliği</t>
  </si>
  <si>
    <t>İşçi Türleri Kılavuzu</t>
  </si>
  <si>
    <t>Sendikalı ve Göçmen işçi kategorileri hariç tutulmaz, bu da geçici ve daimi işçilerin de göçmen ve sendikalı olabileceği anlamına gelir. Bu alanlara dair göstergeler, baş denetçinin, geçici/daimi kategorilerinde örneklenen işçilerin bir kısmının burada belirtilen sendikalı/göçmen işçi sayısını da kapsadığından emin olması gerektiği bilgisiyle sınırlıdır.</t>
  </si>
  <si>
    <t>Belçika</t>
  </si>
  <si>
    <t>Örgütlenme Özgürlüğü</t>
  </si>
  <si>
    <t>Belize</t>
  </si>
  <si>
    <t>Concat Fonksiyonu Versiyonu</t>
  </si>
  <si>
    <t>(E)</t>
  </si>
  <si>
    <t>Erkek</t>
  </si>
  <si>
    <t>Benin</t>
  </si>
  <si>
    <t>Versiyon</t>
  </si>
  <si>
    <t>(K)</t>
  </si>
  <si>
    <t>Kadın</t>
  </si>
  <si>
    <t>Örnek Büyüklüğü</t>
  </si>
  <si>
    <t>Butan</t>
  </si>
  <si>
    <t>İlk Başta Planlanan</t>
  </si>
  <si>
    <t>Bolivya</t>
  </si>
  <si>
    <t>İşletme Türleri</t>
  </si>
  <si>
    <t>Artan</t>
  </si>
  <si>
    <t>Bosna-Hersek</t>
  </si>
  <si>
    <t>Denetim zaman aralığının doğrulanması</t>
  </si>
  <si>
    <t>Botswana</t>
  </si>
  <si>
    <t>Birleşik Denetimin Doğrulanması</t>
  </si>
  <si>
    <t>Bu bilgilere dayanarak, denetiminiz şu tarihler arasında gerçekleşmelidir:</t>
  </si>
  <si>
    <t>Brezilya</t>
  </si>
  <si>
    <t>Korunmuş Kimlik</t>
  </si>
  <si>
    <t>Brunei</t>
  </si>
  <si>
    <t>Ayrım</t>
  </si>
  <si>
    <t>Bulgaristan</t>
  </si>
  <si>
    <t>Yanlış</t>
  </si>
  <si>
    <t>Kütle Denkliği</t>
  </si>
  <si>
    <t>Burkina Faso</t>
  </si>
  <si>
    <t>Doğru</t>
  </si>
  <si>
    <t>Reddedildi</t>
  </si>
  <si>
    <t>Burundi</t>
  </si>
  <si>
    <t>Dış Aktörler</t>
  </si>
  <si>
    <t>Kamboçya</t>
  </si>
  <si>
    <t>Sert. Karar</t>
  </si>
  <si>
    <t>Kamerun</t>
  </si>
  <si>
    <t>Takip Denetiminin Doğrulanması</t>
  </si>
  <si>
    <t>Aracı</t>
  </si>
  <si>
    <t>Kanada</t>
  </si>
  <si>
    <t>Arazi içinde</t>
  </si>
  <si>
    <t>Sertifikasyon reddi</t>
  </si>
  <si>
    <t>Yeşil Burun</t>
  </si>
  <si>
    <t>Kısmen uzaktan</t>
  </si>
  <si>
    <t>Askıya alma</t>
  </si>
  <si>
    <t>Orta Afrika Cumhuriyeti</t>
  </si>
  <si>
    <t>Uzaktan</t>
  </si>
  <si>
    <t>İptal</t>
  </si>
  <si>
    <t>Çad</t>
  </si>
  <si>
    <t>Şili</t>
  </si>
  <si>
    <t>Çin</t>
  </si>
  <si>
    <t>Kolombiya</t>
  </si>
  <si>
    <t>Komorlar</t>
  </si>
  <si>
    <t>Sonlandırmanın Doğrulanması</t>
  </si>
  <si>
    <t>Kosta Rika</t>
  </si>
  <si>
    <t>Fildişi Sahili</t>
  </si>
  <si>
    <t>Hırvatistan</t>
  </si>
  <si>
    <t>Küba</t>
  </si>
  <si>
    <t>Kıbrıs</t>
  </si>
  <si>
    <t>Çekya</t>
  </si>
  <si>
    <t>Danimarka</t>
  </si>
  <si>
    <t>Cibuti</t>
  </si>
  <si>
    <t>Dominika</t>
  </si>
  <si>
    <t>Dominik Cumhuriyeti</t>
  </si>
  <si>
    <t>Doğu Timor (Timor-Leste)</t>
  </si>
  <si>
    <t>Ekvador</t>
  </si>
  <si>
    <t>Mısır</t>
  </si>
  <si>
    <t>El Salvador</t>
  </si>
  <si>
    <t>Ekvator Ginesi</t>
  </si>
  <si>
    <t>Eritre</t>
  </si>
  <si>
    <t>Estonya</t>
  </si>
  <si>
    <t>Etiyopya</t>
  </si>
  <si>
    <t>Fiji</t>
  </si>
  <si>
    <t>Finlandiya</t>
  </si>
  <si>
    <t>Fransa</t>
  </si>
  <si>
    <t>Gabon</t>
  </si>
  <si>
    <t>Gambiya</t>
  </si>
  <si>
    <t>Gürcistan</t>
  </si>
  <si>
    <t>Almanya</t>
  </si>
  <si>
    <t>Gana</t>
  </si>
  <si>
    <t>Yunanistan</t>
  </si>
  <si>
    <t>Grenada</t>
  </si>
  <si>
    <t>Guatemala</t>
  </si>
  <si>
    <t>Gine</t>
  </si>
  <si>
    <t>Gine-Bissau</t>
  </si>
  <si>
    <t>Guyana</t>
  </si>
  <si>
    <t>Haiti</t>
  </si>
  <si>
    <t>Honduras</t>
  </si>
  <si>
    <t>Macaristan</t>
  </si>
  <si>
    <t>İzlanda</t>
  </si>
  <si>
    <t>Hindistan</t>
  </si>
  <si>
    <t>Endonezya</t>
  </si>
  <si>
    <t>İran</t>
  </si>
  <si>
    <t>Irak</t>
  </si>
  <si>
    <t>İrlanda</t>
  </si>
  <si>
    <t>İsrail</t>
  </si>
  <si>
    <t>İtalya</t>
  </si>
  <si>
    <t>Jamaika</t>
  </si>
  <si>
    <t>Japonya</t>
  </si>
  <si>
    <t>Ürdün</t>
  </si>
  <si>
    <t>Kazakistan</t>
  </si>
  <si>
    <t>Kenya</t>
  </si>
  <si>
    <t>Kiribati</t>
  </si>
  <si>
    <t>Kosova</t>
  </si>
  <si>
    <t>Kuveyt</t>
  </si>
  <si>
    <t>Kırgızistan</t>
  </si>
  <si>
    <t>Laos</t>
  </si>
  <si>
    <t>Letonya</t>
  </si>
  <si>
    <t>Lübnan</t>
  </si>
  <si>
    <t>Lesotho</t>
  </si>
  <si>
    <t>Liberya</t>
  </si>
  <si>
    <t>Libya</t>
  </si>
  <si>
    <t>Lihtenştayn</t>
  </si>
  <si>
    <t>Litvanya</t>
  </si>
  <si>
    <t>Lüksemburg</t>
  </si>
  <si>
    <t>Makedonya</t>
  </si>
  <si>
    <t>Madagaskar</t>
  </si>
  <si>
    <t>Malavi</t>
  </si>
  <si>
    <t>Malezya</t>
  </si>
  <si>
    <t>Maldivler</t>
  </si>
  <si>
    <t>Mali</t>
  </si>
  <si>
    <t>Malta</t>
  </si>
  <si>
    <t>Marshall Adaları</t>
  </si>
  <si>
    <t>Moritanya</t>
  </si>
  <si>
    <t>Morityus</t>
  </si>
  <si>
    <t>Meksika</t>
  </si>
  <si>
    <t>Moldova</t>
  </si>
  <si>
    <t>Monako</t>
  </si>
  <si>
    <t>Moğolistan</t>
  </si>
  <si>
    <t>Karadağ</t>
  </si>
  <si>
    <t>Fas</t>
  </si>
  <si>
    <t>Mozambik</t>
  </si>
  <si>
    <t>Myanmar (Burma)</t>
  </si>
  <si>
    <t>Namibya</t>
  </si>
  <si>
    <t>Nauru</t>
  </si>
  <si>
    <t>Nepal</t>
  </si>
  <si>
    <t>Hollanda</t>
  </si>
  <si>
    <t>Yeni Zelanda</t>
  </si>
  <si>
    <t>Nikaragua</t>
  </si>
  <si>
    <t>Nijer</t>
  </si>
  <si>
    <t>Nijerya</t>
  </si>
  <si>
    <t>Norveç</t>
  </si>
  <si>
    <t>Umman</t>
  </si>
  <si>
    <t>Pakistan</t>
  </si>
  <si>
    <t>Palau</t>
  </si>
  <si>
    <t>Panama</t>
  </si>
  <si>
    <t>Papua Yeni Gine</t>
  </si>
  <si>
    <t>Paraguay</t>
  </si>
  <si>
    <t>Peru</t>
  </si>
  <si>
    <t>Filipinler</t>
  </si>
  <si>
    <t>Polonya</t>
  </si>
  <si>
    <t>Portekiz</t>
  </si>
  <si>
    <t>Katar</t>
  </si>
  <si>
    <t>Romanya</t>
  </si>
  <si>
    <t>Rusya</t>
  </si>
  <si>
    <t>Ruanda</t>
  </si>
  <si>
    <t>Saint Kitts ve Nevis</t>
  </si>
  <si>
    <t>Saint Lucia</t>
  </si>
  <si>
    <t>Saint Vincent ve Grenadinler</t>
  </si>
  <si>
    <t>Samoa</t>
  </si>
  <si>
    <t>San Marino</t>
  </si>
  <si>
    <t>Sao Tome ve Principe</t>
  </si>
  <si>
    <t>Suudi Arabistan</t>
  </si>
  <si>
    <t>Senegal</t>
  </si>
  <si>
    <t>Sırbistan</t>
  </si>
  <si>
    <t>Seyşeller</t>
  </si>
  <si>
    <t>Sierra Leone</t>
  </si>
  <si>
    <t>Singapur</t>
  </si>
  <si>
    <t>Slovakya</t>
  </si>
  <si>
    <t>Slovenya</t>
  </si>
  <si>
    <t>Solomon Adaları</t>
  </si>
  <si>
    <t>Somali</t>
  </si>
  <si>
    <t>Güney Afrika</t>
  </si>
  <si>
    <t>Güney Sudan</t>
  </si>
  <si>
    <t>İspanya</t>
  </si>
  <si>
    <t>Sri Lanka</t>
  </si>
  <si>
    <t>Sudan</t>
  </si>
  <si>
    <t>Surinam</t>
  </si>
  <si>
    <t>Swaziland</t>
  </si>
  <si>
    <t>İsveç</t>
  </si>
  <si>
    <t>İsviçre</t>
  </si>
  <si>
    <t>Suriye</t>
  </si>
  <si>
    <t>Tayvan</t>
  </si>
  <si>
    <t>Tacikistan</t>
  </si>
  <si>
    <t>Tanzanya</t>
  </si>
  <si>
    <t>Tayland</t>
  </si>
  <si>
    <t>Togo</t>
  </si>
  <si>
    <t>Tonga</t>
  </si>
  <si>
    <t>Trinidad ve Tobago</t>
  </si>
  <si>
    <t>Tunus</t>
  </si>
  <si>
    <t>Türkiye</t>
  </si>
  <si>
    <t>Türkmenistan</t>
  </si>
  <si>
    <t>Tuvalu</t>
  </si>
  <si>
    <t>Uganda</t>
  </si>
  <si>
    <t>Ukrayna</t>
  </si>
  <si>
    <t>Birleşik Arap Emirlikleri</t>
  </si>
  <si>
    <t>Birleşik Krallık</t>
  </si>
  <si>
    <t>Amerika Birleşik Devletleri</t>
  </si>
  <si>
    <t>Uruguay</t>
  </si>
  <si>
    <t>Özbekistan</t>
  </si>
  <si>
    <t>Vanuatu</t>
  </si>
  <si>
    <t>Vatikan</t>
  </si>
  <si>
    <t>Venezuela</t>
  </si>
  <si>
    <t>Vietnam</t>
  </si>
  <si>
    <t>Yemen</t>
  </si>
  <si>
    <t>Zambiya</t>
  </si>
  <si>
    <t>Zimbabve</t>
  </si>
  <si>
    <t>Sertifikasyon kapsamı</t>
  </si>
  <si>
    <t>Ürün adı (nihai)</t>
  </si>
  <si>
    <t>Kategori Listesi</t>
  </si>
  <si>
    <t>Önemli talimatlar!</t>
  </si>
  <si>
    <t>Kakao</t>
  </si>
  <si>
    <t>Çevirilerden/güncellemelerden sonra aşağıdakileri işlemleri yaptığınızdan emin olun:</t>
  </si>
  <si>
    <t>Kahve</t>
  </si>
  <si>
    <t>1) Ürün listesini kategoriye göre (B2) A'dan Z'ye sıralayın.</t>
  </si>
  <si>
    <t>Çiçek</t>
  </si>
  <si>
    <t>2) Ad Yöneticisini açın Ad olarak kategori listesi (E2) ile aynı girişleri göreceksiniz.</t>
  </si>
  <si>
    <t>Eğrelti otu</t>
  </si>
  <si>
    <t>Meyve</t>
  </si>
  <si>
    <t>3) Her adı açarak çevrisi yapılan/güncellenen listeyle hizalayın. Bu, bütün ürün adlarını (C sütunu) yeniden seçmeniz ve ilgili kategoriye bağlamanız gerektiği anlamına gelir.</t>
  </si>
  <si>
    <t>Başka bir değişikliğe gerek bulunmuyor!</t>
  </si>
  <si>
    <t>Diğer süs bitkileri</t>
  </si>
  <si>
    <t>Çay</t>
  </si>
  <si>
    <t>Sebze</t>
  </si>
  <si>
    <t>Gül</t>
  </si>
  <si>
    <t>Ayçiçeği</t>
  </si>
  <si>
    <t>Çeşitli yeşillikler</t>
  </si>
  <si>
    <t>UEBT/RA</t>
  </si>
  <si>
    <t>Elma</t>
  </si>
  <si>
    <t>Kayısı</t>
  </si>
  <si>
    <t>Avokado</t>
  </si>
  <si>
    <t>Roybos</t>
  </si>
  <si>
    <t>Berberis</t>
  </si>
  <si>
    <t>Çoban üzümü</t>
  </si>
  <si>
    <t>Böğürtlen</t>
  </si>
  <si>
    <t>Yaban mersini</t>
  </si>
  <si>
    <t>Ahududu</t>
  </si>
  <si>
    <t>Kiraz</t>
  </si>
  <si>
    <t>Ağaç kavunu</t>
  </si>
  <si>
    <t>Narenciye</t>
  </si>
  <si>
    <t>Hindistan cevizi</t>
  </si>
  <si>
    <t>Çiçek elması</t>
  </si>
  <si>
    <t xml:space="preserve">Cupuaçu </t>
  </si>
  <si>
    <t>Curuba</t>
  </si>
  <si>
    <t>Hurma</t>
  </si>
  <si>
    <t>Hurma yaprağı</t>
  </si>
  <si>
    <t>İncir</t>
  </si>
  <si>
    <t>Bektaşi üzümü</t>
  </si>
  <si>
    <t>Grandilla</t>
  </si>
  <si>
    <t>Greyfurt</t>
  </si>
  <si>
    <t>Jak meyvesi</t>
  </si>
  <si>
    <t>Jocote / Mombin</t>
  </si>
  <si>
    <t>Kivi</t>
  </si>
  <si>
    <t>Limon</t>
  </si>
  <si>
    <t>Misket limonu</t>
  </si>
  <si>
    <t>Mandalina</t>
  </si>
  <si>
    <t>Mango</t>
  </si>
  <si>
    <t>Mangostan</t>
  </si>
  <si>
    <t>Kavun</t>
  </si>
  <si>
    <t>Dut</t>
  </si>
  <si>
    <t>Nektarin</t>
  </si>
  <si>
    <t>Portakal</t>
  </si>
  <si>
    <t>Diğer muzlar</t>
  </si>
  <si>
    <t>Papaya</t>
  </si>
  <si>
    <t>Şeftali</t>
  </si>
  <si>
    <t>Armut</t>
  </si>
  <si>
    <t>Ananas</t>
  </si>
  <si>
    <t>Pitaya / Ejderha Meyvesi</t>
  </si>
  <si>
    <t>Erik çiçeği</t>
  </si>
  <si>
    <t>Erik</t>
  </si>
  <si>
    <t>Nar</t>
  </si>
  <si>
    <t>Rambutan</t>
  </si>
  <si>
    <t>Kırmızı frenk üzümü</t>
  </si>
  <si>
    <t>Sapota</t>
  </si>
  <si>
    <t>Çilek</t>
  </si>
  <si>
    <t>Tatlı Böğürtlen</t>
  </si>
  <si>
    <t>Tatlı Grandilla</t>
  </si>
  <si>
    <t>Tamarillo</t>
  </si>
  <si>
    <t>Karpuz</t>
  </si>
  <si>
    <t>Yaban armudu</t>
  </si>
  <si>
    <t>Yenibahar</t>
  </si>
  <si>
    <t>Aloe vera</t>
  </si>
  <si>
    <t>Melek otu</t>
  </si>
  <si>
    <t>Anason</t>
  </si>
  <si>
    <t>Aronya</t>
  </si>
  <si>
    <t>Asafoetida</t>
  </si>
  <si>
    <t>Dişbudak</t>
  </si>
  <si>
    <t>Kış kirazı</t>
  </si>
  <si>
    <t>Alıç</t>
  </si>
  <si>
    <t>Fesleğen</t>
  </si>
  <si>
    <t>Defne bitkisi</t>
  </si>
  <si>
    <t>Bergamot</t>
  </si>
  <si>
    <t>Bibernell</t>
  </si>
  <si>
    <t>UEBT/RA veya RA</t>
  </si>
  <si>
    <t>Kara Biber</t>
  </si>
  <si>
    <t>Bluet</t>
  </si>
  <si>
    <t>Boldo</t>
  </si>
  <si>
    <t>Hodan</t>
  </si>
  <si>
    <t>Çayırdüğmesi</t>
  </si>
  <si>
    <t>Aynısefa</t>
  </si>
  <si>
    <t>Frenk kimyonu</t>
  </si>
  <si>
    <t>Kakule</t>
  </si>
  <si>
    <t>Yabani Karanfil</t>
  </si>
  <si>
    <t>Keçiboynuzu</t>
  </si>
  <si>
    <t>Sinameki</t>
  </si>
  <si>
    <t>Kedi nanesi</t>
  </si>
  <si>
    <t>Arnavut biberi</t>
  </si>
  <si>
    <t>Gotu Kola</t>
  </si>
  <si>
    <t>Papatya</t>
  </si>
  <si>
    <t>Büyük ebegümeci</t>
  </si>
  <si>
    <t>Frenk maydanozu</t>
  </si>
  <si>
    <t>Hindiba</t>
  </si>
  <si>
    <t>Acı biber</t>
  </si>
  <si>
    <t>Şili biberi</t>
  </si>
  <si>
    <t>Yaprak soğanı</t>
  </si>
  <si>
    <t>Meyankökü</t>
  </si>
  <si>
    <t>Aşotu</t>
  </si>
  <si>
    <t>Tarçın</t>
  </si>
  <si>
    <t>Karanfil</t>
  </si>
  <si>
    <t>Kola fıstığı bitkisi</t>
  </si>
  <si>
    <t>Sığırkuyruğu otu</t>
  </si>
  <si>
    <t>Kişniş</t>
  </si>
  <si>
    <t>Mavi kantaron</t>
  </si>
  <si>
    <t>Marsıvan otu</t>
  </si>
  <si>
    <t>Yabani çuha</t>
  </si>
  <si>
    <t>Kimyon</t>
  </si>
  <si>
    <t>Zerdeçal</t>
  </si>
  <si>
    <t>Kıvırcık nane</t>
  </si>
  <si>
    <t>Köri yaprağı</t>
  </si>
  <si>
    <t>Dereotu</t>
  </si>
  <si>
    <t>Ekinezya</t>
  </si>
  <si>
    <t>Mürver çiçeği</t>
  </si>
  <si>
    <t>Funda</t>
  </si>
  <si>
    <t>Okaliptus</t>
  </si>
  <si>
    <t>Rezene</t>
  </si>
  <si>
    <t>Çemenotu</t>
  </si>
  <si>
    <t>Gümüş düğme</t>
  </si>
  <si>
    <t>Havlıcan</t>
  </si>
  <si>
    <t>Ginkgo</t>
  </si>
  <si>
    <t>Ginseng</t>
  </si>
  <si>
    <t>Guarana</t>
  </si>
  <si>
    <t>Süpürge otu</t>
  </si>
  <si>
    <t>Kenevir</t>
  </si>
  <si>
    <t>Amber çiçeği</t>
  </si>
  <si>
    <t>Şerbetçiotu</t>
  </si>
  <si>
    <t>Bayır turpu</t>
  </si>
  <si>
    <t>Zufa otu</t>
  </si>
  <si>
    <t>Yasemin</t>
  </si>
  <si>
    <t>Ardıç</t>
  </si>
  <si>
    <t>Aslanpençesi</t>
  </si>
  <si>
    <t>Lapacho</t>
  </si>
  <si>
    <t>Defne</t>
  </si>
  <si>
    <t>Lavanta</t>
  </si>
  <si>
    <t>Melisotu</t>
  </si>
  <si>
    <t>Limon kokulu mersin</t>
  </si>
  <si>
    <t>Limon otu</t>
  </si>
  <si>
    <t>Yalancı melisa</t>
  </si>
  <si>
    <t>Meyan</t>
  </si>
  <si>
    <t>Ihlamur</t>
  </si>
  <si>
    <t>Selam otu</t>
  </si>
  <si>
    <t>Besbase</t>
  </si>
  <si>
    <t>Ebegümeci</t>
  </si>
  <si>
    <t>Kadife çiçeği</t>
  </si>
  <si>
    <t>Mercanköşk</t>
  </si>
  <si>
    <t>Hatmi çiçeği</t>
  </si>
  <si>
    <t>Keçi sakalı</t>
  </si>
  <si>
    <t>Limon melisa otu</t>
  </si>
  <si>
    <t>Nane</t>
  </si>
  <si>
    <t>Moringa</t>
  </si>
  <si>
    <t>Hardal</t>
  </si>
  <si>
    <t>Latin çiçeği</t>
  </si>
  <si>
    <t>Neem meyvesi</t>
  </si>
  <si>
    <t>Isırgan otu</t>
  </si>
  <si>
    <t>Çörek otu</t>
  </si>
  <si>
    <t>Muskat</t>
  </si>
  <si>
    <t>Kedi bıyığı otu</t>
  </si>
  <si>
    <t>Paprika</t>
  </si>
  <si>
    <t>Maydanoz</t>
  </si>
  <si>
    <t>Tefarik</t>
  </si>
  <si>
    <t>Şakayık</t>
  </si>
  <si>
    <t>Haşhaş</t>
  </si>
  <si>
    <t>Ravent</t>
  </si>
  <si>
    <t>Kuşburnu</t>
  </si>
  <si>
    <t>Biberiye</t>
  </si>
  <si>
    <t>Sedef otu</t>
  </si>
  <si>
    <t>Safran</t>
  </si>
  <si>
    <t>Salvia</t>
  </si>
  <si>
    <t>Saparna</t>
  </si>
  <si>
    <t>Sassafras</t>
  </si>
  <si>
    <t>Zahter</t>
  </si>
  <si>
    <t>Gümüşi ıhlamur</t>
  </si>
  <si>
    <t>Kuzukulağı</t>
  </si>
  <si>
    <t>Mızraklı nane</t>
  </si>
  <si>
    <t>Baharatlar</t>
  </si>
  <si>
    <t>Sarı kantaron</t>
  </si>
  <si>
    <t>Yıldız anason</t>
  </si>
  <si>
    <t>Stevya</t>
  </si>
  <si>
    <t>Tatlı Rezene</t>
  </si>
  <si>
    <t>Taiga kökü</t>
  </si>
  <si>
    <t>Terminalia</t>
  </si>
  <si>
    <t>Kutsal fesleğen</t>
  </si>
  <si>
    <t>Zerçedal</t>
  </si>
  <si>
    <t>Kedi otu</t>
  </si>
  <si>
    <t>Vanilya</t>
  </si>
  <si>
    <t>Malabar fıstığı</t>
  </si>
  <si>
    <t>Yer minesi</t>
  </si>
  <si>
    <t>Vasabi</t>
  </si>
  <si>
    <t>Beyaz Biber</t>
  </si>
  <si>
    <t>Söğüt kabuğu</t>
  </si>
  <si>
    <t>Yakıotu</t>
  </si>
  <si>
    <t>Civanperçemi</t>
  </si>
  <si>
    <t>Yerba Mate</t>
  </si>
  <si>
    <t>Badem</t>
  </si>
  <si>
    <t>Kaju</t>
  </si>
  <si>
    <t>Fındık</t>
  </si>
  <si>
    <t>Makademya</t>
  </si>
  <si>
    <t>Yer fıstığı</t>
  </si>
  <si>
    <t>Pikan cevizi</t>
  </si>
  <si>
    <t>Çay bitkisi</t>
  </si>
  <si>
    <t>Arracacha</t>
  </si>
  <si>
    <t>Enginar</t>
  </si>
  <si>
    <t>Roka</t>
  </si>
  <si>
    <t>Kuşkonmaz</t>
  </si>
  <si>
    <t>Fasulye</t>
  </si>
  <si>
    <t>Dolma Biber</t>
  </si>
  <si>
    <t>Kudret narı</t>
  </si>
  <si>
    <t>Brokoli</t>
  </si>
  <si>
    <t>Brüksel Lahanası</t>
  </si>
  <si>
    <t>Helvacı kabağı</t>
  </si>
  <si>
    <t>Lahana</t>
  </si>
  <si>
    <t>Su kabağı</t>
  </si>
  <si>
    <t>Havuç</t>
  </si>
  <si>
    <t>Manyok</t>
  </si>
  <si>
    <t>Karnabahar</t>
  </si>
  <si>
    <t>Kereviz</t>
  </si>
  <si>
    <t>Pazı</t>
  </si>
  <si>
    <t>İncir yapraklı kabak</t>
  </si>
  <si>
    <t>Patlıcan</t>
  </si>
  <si>
    <t>Sarımsak</t>
  </si>
  <si>
    <t>Taze fasulye / çalı fasulye</t>
  </si>
  <si>
    <t>Hurma kalbi</t>
  </si>
  <si>
    <t>Kara lahana</t>
  </si>
  <si>
    <t>Pırasa</t>
  </si>
  <si>
    <t>Marul</t>
  </si>
  <si>
    <t>Mizuna</t>
  </si>
  <si>
    <t>Zeytin</t>
  </si>
  <si>
    <t>Soğan</t>
  </si>
  <si>
    <t>Bezelye</t>
  </si>
  <si>
    <t>Patates</t>
  </si>
  <si>
    <t>Balkabağı</t>
  </si>
  <si>
    <t>Kırmızı hindiba</t>
  </si>
  <si>
    <t>Ispanak</t>
  </si>
  <si>
    <t>Tatlı Soğan</t>
  </si>
  <si>
    <t>Tatlı Patates</t>
  </si>
  <si>
    <t>Gölevez</t>
  </si>
  <si>
    <t>Domates</t>
  </si>
  <si>
    <t>Sebzeler</t>
  </si>
  <si>
    <t>Su teresi</t>
  </si>
  <si>
    <t>Combined audit</t>
  </si>
  <si>
    <t>Interviews</t>
  </si>
  <si>
    <t>Sample factors</t>
  </si>
  <si>
    <t xml:space="preserve">Number of workers involved in the CH </t>
  </si>
  <si>
    <t>Lower border of category (min workers)</t>
  </si>
  <si>
    <t>Minimum number of interviews</t>
  </si>
  <si>
    <t xml:space="preserve">Minimum number of individual interviews </t>
  </si>
  <si>
    <t>Maximum number of group interviews - Description</t>
  </si>
  <si>
    <t>Maximum number of group interviews (Group/Components)</t>
  </si>
  <si>
    <t xml:space="preserve">Minimum number of worker files to be checked </t>
  </si>
  <si>
    <t>Individual Interview</t>
  </si>
  <si>
    <t>h</t>
  </si>
  <si>
    <t>Item</t>
  </si>
  <si>
    <t>Sample for Audit Calculation</t>
  </si>
  <si>
    <t>Formula for Audit Sample</t>
  </si>
  <si>
    <t>Totals from Application Form</t>
  </si>
  <si>
    <t>Min. Sample</t>
  </si>
  <si>
    <t>Sample for SC</t>
  </si>
  <si>
    <t>Note</t>
  </si>
  <si>
    <t>Clause</t>
  </si>
  <si>
    <t>1 to 5</t>
  </si>
  <si>
    <t>Group Interview</t>
  </si>
  <si>
    <t>Processing Sites</t>
  </si>
  <si>
    <t>√</t>
  </si>
  <si>
    <t>Square root of total</t>
  </si>
  <si>
    <t>2.4.16.b</t>
  </si>
  <si>
    <t>6 to 10</t>
  </si>
  <si>
    <t>Subcontractors</t>
  </si>
  <si>
    <t>Subcontractors, intermediaries and service providers shall all be audited within 3-years time (0,33).</t>
  </si>
  <si>
    <t>2.4.9.b</t>
  </si>
  <si>
    <t>11 to 50</t>
  </si>
  <si>
    <t>1 group of 3</t>
  </si>
  <si>
    <t>Intermediaries</t>
  </si>
  <si>
    <t>51 to 100</t>
  </si>
  <si>
    <t>1 group of 3
1 group of 5</t>
  </si>
  <si>
    <t>Service Providers</t>
  </si>
  <si>
    <t>101 to 250</t>
  </si>
  <si>
    <t>2 groups of 5</t>
  </si>
  <si>
    <t>Labor Providers</t>
  </si>
  <si>
    <t>All Labor Providers hall be audited</t>
  </si>
  <si>
    <t>AR4.42.a</t>
  </si>
  <si>
    <t>251 to 500</t>
  </si>
  <si>
    <t>2 groups of 3
1 group of 4
2 groups of 5</t>
  </si>
  <si>
    <t>Risk</t>
  </si>
  <si>
    <t>Purchase centers</t>
  </si>
  <si>
    <t>√/2</t>
  </si>
  <si>
    <t>It should be 50% the sqr.</t>
  </si>
  <si>
    <t>2.4.13.a</t>
  </si>
  <si>
    <t>501 to 1500</t>
  </si>
  <si>
    <t>2 group of 3
1 group of 4
3 groups of 5</t>
  </si>
  <si>
    <t>A</t>
  </si>
  <si>
    <t>Very Low-Risk Category (A)</t>
  </si>
  <si>
    <t>Houses</t>
  </si>
  <si>
    <t>It should be sqr</t>
  </si>
  <si>
    <t>AR4.9 47.a</t>
  </si>
  <si>
    <t>1501 to 4000</t>
  </si>
  <si>
    <t>1 group of 3
1 group of 4
5 groups of 5</t>
  </si>
  <si>
    <t>B</t>
  </si>
  <si>
    <t>Low Risk Category (B)</t>
  </si>
  <si>
    <t>Values in Red, Modfied due to the Provisional Policy</t>
  </si>
  <si>
    <t>&gt; 4001</t>
  </si>
  <si>
    <t>8 groups of 5</t>
  </si>
  <si>
    <t>Medium Risk Category (C)</t>
  </si>
  <si>
    <t>D</t>
  </si>
  <si>
    <t>High Risk Category (D)</t>
  </si>
  <si>
    <t>E</t>
  </si>
  <si>
    <t>Very High-Risk Category (E)</t>
  </si>
  <si>
    <t>Audit Date Trigger Factor</t>
  </si>
  <si>
    <t>Worker Calculation Concat</t>
  </si>
  <si>
    <t>Min. Number Interviews</t>
  </si>
  <si>
    <t>Initial Date</t>
  </si>
  <si>
    <t>Male</t>
  </si>
  <si>
    <t>Female</t>
  </si>
  <si>
    <t>Total</t>
  </si>
  <si>
    <t>General</t>
  </si>
  <si>
    <t>% Male</t>
  </si>
  <si>
    <t>%Female</t>
  </si>
  <si>
    <t>Audit Date</t>
  </si>
  <si>
    <t>Permanent</t>
  </si>
  <si>
    <t>Temporary</t>
  </si>
  <si>
    <t>Totals</t>
  </si>
  <si>
    <t>Transition Audit Trigger</t>
  </si>
  <si>
    <t>Audit Type</t>
  </si>
  <si>
    <t>Calculation on proportion of interviews</t>
  </si>
  <si>
    <t>Filling in</t>
  </si>
  <si>
    <t>total</t>
  </si>
  <si>
    <t>Permanent proportion</t>
  </si>
  <si>
    <t>Temporary proportion</t>
  </si>
  <si>
    <t>Calculation on proportion of interviews - Rounding</t>
  </si>
  <si>
    <t>Calculation on proportion of interviews - Corrections</t>
  </si>
  <si>
    <t>Calculation on proportion of interviews - Formulas</t>
  </si>
  <si>
    <t>Önceki UTZ Kimlik Numarası/RA Sertifika Kodu (sadece geçiş dönemi denetimi yapılması durumunda):
Hücre başına bir tane olmak üzere gerektiği kadar doldurun</t>
  </si>
  <si>
    <t>Sert. Ürünlerdeki Alt Yüklenicilerin Sayısı</t>
  </si>
  <si>
    <t>Sert. Ürünlerdeki Aracıların Sayısı</t>
  </si>
  <si>
    <t>Sert.Ürünlerdeki Hizmet Sağlayıcıların Sayısı</t>
  </si>
  <si>
    <t>Sert. Ürünlerdeki Tarım İş Aracılarının Sayısı</t>
  </si>
  <si>
    <r>
      <t xml:space="preserve">Faaliyet
</t>
    </r>
    <r>
      <rPr>
        <b/>
        <sz val="8"/>
        <color rgb="FF175259"/>
        <rFont val="Century Gothic"/>
        <family val="2"/>
      </rPr>
      <t>(Yapılacak denetim faaliyetlerinin ayrıntılarını bölüm, doğrulama türü ve sorumlulara göre ayırarak açıklayın.)</t>
    </r>
  </si>
  <si>
    <t>Atanan Teknik İnceleme Görevlisinin Adı</t>
  </si>
  <si>
    <t>Sertifikasyon kararı:</t>
  </si>
  <si>
    <t>Denetim Ekibiyle paylaşılan başvuru</t>
  </si>
  <si>
    <t>Kongo Cumhuriyeti,</t>
  </si>
  <si>
    <t>Demokratik Kongo Cumhuriyeti</t>
  </si>
  <si>
    <t>Kuzey Kore</t>
  </si>
  <si>
    <t>Güney Kore</t>
  </si>
  <si>
    <t>Mikronezya Federal Devletleri</t>
  </si>
  <si>
    <t>Gönderildi</t>
  </si>
  <si>
    <t>Onaylandı</t>
  </si>
  <si>
    <t>Deri eğrelti otu</t>
  </si>
  <si>
    <t>Palm yaprağı</t>
  </si>
  <si>
    <t>Psyllium</t>
  </si>
  <si>
    <t>Acai</t>
  </si>
  <si>
    <t>Elma çiçeği</t>
  </si>
  <si>
    <t>Elma yaprağı</t>
  </si>
  <si>
    <t>Kayısı çiçeği</t>
  </si>
  <si>
    <t>Kayısı yaprağı</t>
  </si>
  <si>
    <t>Muz</t>
  </si>
  <si>
    <t>Baobab</t>
  </si>
  <si>
    <t>Siyah Frenk üzümü</t>
  </si>
  <si>
    <t>Böğürtlen meyvesi</t>
  </si>
  <si>
    <t>Böğürtlen yaprağı</t>
  </si>
  <si>
    <t>Yaban mersini yaprağı</t>
  </si>
  <si>
    <t>Amerikan ahududu</t>
  </si>
  <si>
    <t>Kiraz çiçeği</t>
  </si>
  <si>
    <t>Kiraz yaprağı</t>
  </si>
  <si>
    <t>Narenciye çiçeği</t>
  </si>
  <si>
    <t>Narenciye yaprağı</t>
  </si>
  <si>
    <t>Klementin</t>
  </si>
  <si>
    <t>Copoazu</t>
  </si>
  <si>
    <t>Çiçek elması çiçeği</t>
  </si>
  <si>
    <t>Çiçek elması yaprağı</t>
  </si>
  <si>
    <t>Turna yemişi</t>
  </si>
  <si>
    <t>Turna yemişi yaprağı</t>
  </si>
  <si>
    <t>Hurma çiçeği</t>
  </si>
  <si>
    <t>Ejderha meyvesi yaprağı</t>
  </si>
  <si>
    <t>Bektaşi üzümü yaprağı</t>
  </si>
  <si>
    <t>Greyfurt çiçeği</t>
  </si>
  <si>
    <t>Greyfurt yaprağı</t>
  </si>
  <si>
    <t>Üzümler</t>
  </si>
  <si>
    <t>Guava</t>
  </si>
  <si>
    <t>Guava yaprağı</t>
  </si>
  <si>
    <t>Amla</t>
  </si>
  <si>
    <t>Limon çiçeği</t>
  </si>
  <si>
    <t>Limon yaprağı</t>
  </si>
  <si>
    <t>Misket limonu çiçeği</t>
  </si>
  <si>
    <t>Misket limonu yaprağı</t>
  </si>
  <si>
    <t>Yenidünya</t>
  </si>
  <si>
    <t>Liçi çiçeği</t>
  </si>
  <si>
    <t>Liçi</t>
  </si>
  <si>
    <t>Liçi yaprağı</t>
  </si>
  <si>
    <t>Mandalina çiçeği</t>
  </si>
  <si>
    <t>Mandalina yaprağı</t>
  </si>
  <si>
    <t>Mango yaprağı</t>
  </si>
  <si>
    <t>Kavun çiçeği</t>
  </si>
  <si>
    <t>Kavun yaprağı</t>
  </si>
  <si>
    <t>Portakal çiçeği</t>
  </si>
  <si>
    <t>Portakal yaprağı</t>
  </si>
  <si>
    <t>Diğer yaş meyveler</t>
  </si>
  <si>
    <t>Çarkıfelek meyvesi çiçeği</t>
  </si>
  <si>
    <t>Çarkıfelek meyvesi yaprağı</t>
  </si>
  <si>
    <t>Çarkıfelek meyvesi / Gulupa</t>
  </si>
  <si>
    <t>Papav</t>
  </si>
  <si>
    <t>Şeftali çiçeği</t>
  </si>
  <si>
    <t>Şeftali yaprağı</t>
  </si>
  <si>
    <t>Armut çiçeği</t>
  </si>
  <si>
    <t>Armut yaprağı</t>
  </si>
  <si>
    <t>Altın çilek / yer kirazı</t>
  </si>
  <si>
    <t>Ananas yaprağı</t>
  </si>
  <si>
    <t>Plantain</t>
  </si>
  <si>
    <t>Erik yaprağı</t>
  </si>
  <si>
    <t>Nar yaprağı</t>
  </si>
  <si>
    <t>Ahududu yaprağı</t>
  </si>
  <si>
    <t>Graviola</t>
  </si>
  <si>
    <t>Çilek çiçeği</t>
  </si>
  <si>
    <t>Çilek yaprağı</t>
  </si>
  <si>
    <t>Tatlı Böğürtlen yaprağı</t>
  </si>
  <si>
    <t>Yaban armudu çiçeği</t>
  </si>
  <si>
    <t>Yaban armudu yaprağı</t>
  </si>
  <si>
    <t>Acerola kirazı (Barbados kirazı)</t>
  </si>
  <si>
    <t>Acerola yaprağı</t>
  </si>
  <si>
    <t>Mısır anason</t>
  </si>
  <si>
    <t>Adi Alıç</t>
  </si>
  <si>
    <t>Siyah frenk üzümü yaprağı</t>
  </si>
  <si>
    <t>Şevketibostan</t>
  </si>
  <si>
    <t>Amerikan ahududu yaprağı</t>
  </si>
  <si>
    <t>Beyaz hindiba</t>
  </si>
  <si>
    <t>Limonotu</t>
  </si>
  <si>
    <t>Kirpi otu</t>
  </si>
  <si>
    <t>Bahçe nanesi</t>
  </si>
  <si>
    <t>Koyungözü</t>
  </si>
  <si>
    <t>Karahindiba</t>
  </si>
  <si>
    <t>Cüce mürver</t>
  </si>
  <si>
    <t>Mürver</t>
  </si>
  <si>
    <t>File tozu / Sassafras</t>
  </si>
  <si>
    <t>Zencefil</t>
  </si>
  <si>
    <t>Altın ravent</t>
  </si>
  <si>
    <t>Malageta biberi</t>
  </si>
  <si>
    <t>Balkaymak</t>
  </si>
  <si>
    <t>Bal çiçeği</t>
  </si>
  <si>
    <t>Karaderme</t>
  </si>
  <si>
    <t>Lotus</t>
  </si>
  <si>
    <t>Neem yaprağı</t>
  </si>
  <si>
    <t>Isırgan</t>
  </si>
  <si>
    <t>Yulaf</t>
  </si>
  <si>
    <t>Kekik (Oregano)</t>
  </si>
  <si>
    <t>Diğer aromatik bitkiler ve baharatlar</t>
  </si>
  <si>
    <t>Biber nane</t>
  </si>
  <si>
    <t>Pimiento</t>
  </si>
  <si>
    <t>Çuha çiçeği</t>
  </si>
  <si>
    <t>Kırmızı frenk üzümü yaprağı</t>
  </si>
  <si>
    <t>Dar yapraklı sinirli ot</t>
  </si>
  <si>
    <t>Aspir</t>
  </si>
  <si>
    <t>Adaçayı</t>
  </si>
  <si>
    <t>Akçakesme</t>
  </si>
  <si>
    <t>Tarhun</t>
  </si>
  <si>
    <t>Kekik (Thyme)</t>
  </si>
  <si>
    <t>Fıstık</t>
  </si>
  <si>
    <t>Alfalfa</t>
  </si>
  <si>
    <t>Pancar, kırmızı pancar</t>
  </si>
  <si>
    <t>Diken kabağı</t>
  </si>
  <si>
    <t>Hıyar</t>
  </si>
  <si>
    <t>Manyok / Tapyoka</t>
  </si>
  <si>
    <t>Hardal otu</t>
  </si>
  <si>
    <t>Diğer yaş sebzeler</t>
  </si>
  <si>
    <t>Turp</t>
  </si>
  <si>
    <t>Kabak</t>
  </si>
  <si>
    <t>Yam</t>
  </si>
  <si>
    <t>RA</t>
  </si>
  <si>
    <t>SA-F-GA-5-V1.1-TR</t>
  </si>
  <si>
    <t>1.1</t>
  </si>
  <si>
    <t>1.1, Temmuz 2021</t>
  </si>
  <si>
    <t>Lütfen sahip olduğunuz diğer sertifikasyon programlarını burada sıralayın.
Lütfen hücre başına bir tane olmak üzere belirtin</t>
  </si>
  <si>
    <t>Fiili Denetim Günleri /Denetçi Sayısı</t>
  </si>
  <si>
    <t>Gerçek Denetim Günleri + Lojistik</t>
  </si>
  <si>
    <t>Kahve Arabica</t>
  </si>
  <si>
    <t>Kahve Robusta</t>
  </si>
  <si>
    <t>Aromatik_bitkiler</t>
  </si>
  <si>
    <t>Kabuklu_yemiş</t>
  </si>
  <si>
    <t>Tedarik Zinciri Sertifika Sahipleri ve Başvuru Sahipleri için
Tekli işletme ve çoklu işletme sertifikasyonu</t>
  </si>
  <si>
    <t>Ambalajlama/veya bitmiş ürünler için paketleme tesisi sayısı + diğer işleme tesisleri</t>
  </si>
  <si>
    <t>c. İlgili gereklilikler kontrol listesi</t>
  </si>
  <si>
    <t>d. En son denetim raporu ve işlem kayıtları</t>
  </si>
  <si>
    <t>Denetim Planı</t>
  </si>
  <si>
    <t>Faktör 9</t>
  </si>
  <si>
    <t>21 Temmuz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</si>
</sst>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0_-;\-* #,##0.000_-;_-* &quot;-&quot;??_-;_-@_-"/>
    <numFmt numFmtId="166" formatCode="_-* #,##0.000_-;\-* #,##0.000_-;_-* &quot;-&quot;???_-;_-@_-"/>
  </numFmts>
  <fonts count="59" x14ac:knownFonts="1">
    <font>
      <sz val="11"/>
      <color theme="1"/>
      <name val="Calibri"/>
      <family val="2"/>
      <scheme val="minor"/>
    </font>
    <font>
      <sz val="11"/>
      <color theme="1"/>
      <name val="Calibri"/>
      <family val="2"/>
      <scheme val="minor"/>
    </font>
    <font>
      <sz val="10"/>
      <color theme="1"/>
      <name val="Century Gothic"/>
      <family val="2"/>
    </font>
    <font>
      <sz val="9"/>
      <color theme="1"/>
      <name val="Century Gothic"/>
      <family val="2"/>
    </font>
    <font>
      <b/>
      <sz val="16"/>
      <color rgb="FF175259"/>
      <name val="Century Gothic"/>
      <family val="2"/>
    </font>
    <font>
      <b/>
      <sz val="11"/>
      <color rgb="FF175259"/>
      <name val="Century Gothic"/>
      <family val="2"/>
    </font>
    <font>
      <b/>
      <sz val="13"/>
      <color rgb="FF175259"/>
      <name val="Century Gothic"/>
      <family val="2"/>
    </font>
    <font>
      <sz val="10"/>
      <color rgb="FF175259"/>
      <name val="Century Gothic"/>
      <family val="2"/>
    </font>
    <font>
      <b/>
      <sz val="10"/>
      <color rgb="FF175259"/>
      <name val="Century Gothic"/>
      <family val="2"/>
    </font>
    <font>
      <b/>
      <sz val="10"/>
      <color theme="0"/>
      <name val="Century Gothic"/>
      <family val="2"/>
    </font>
    <font>
      <sz val="9"/>
      <color rgb="FF414141"/>
      <name val="Century Gothic"/>
      <family val="2"/>
    </font>
    <font>
      <b/>
      <sz val="8"/>
      <color theme="0"/>
      <name val="Century Gothic"/>
      <family val="2"/>
    </font>
    <font>
      <b/>
      <sz val="10"/>
      <color rgb="FFF53D1C"/>
      <name val="Century Gothic"/>
      <family val="2"/>
    </font>
    <font>
      <sz val="10"/>
      <name val="Century Gothic"/>
      <family val="2"/>
    </font>
    <font>
      <b/>
      <sz val="9"/>
      <color rgb="FF175259"/>
      <name val="Century Gothic"/>
      <family val="2"/>
    </font>
    <font>
      <b/>
      <sz val="8"/>
      <color rgb="FF175259"/>
      <name val="Century Gothic"/>
      <family val="2"/>
    </font>
    <font>
      <i/>
      <sz val="10"/>
      <color rgb="FF175259"/>
      <name val="Century Gothic"/>
      <family val="2"/>
    </font>
    <font>
      <b/>
      <sz val="10"/>
      <color rgb="FF1A52C2"/>
      <name val="Century Gothic"/>
      <family val="2"/>
    </font>
    <font>
      <b/>
      <sz val="11"/>
      <color theme="0"/>
      <name val="Calibri"/>
      <family val="2"/>
      <scheme val="minor"/>
    </font>
    <font>
      <b/>
      <sz val="9"/>
      <color theme="0"/>
      <name val="Century Gothic"/>
      <family val="2"/>
    </font>
    <font>
      <sz val="10"/>
      <color theme="0"/>
      <name val="Century Gothic"/>
      <family val="2"/>
    </font>
    <font>
      <sz val="10"/>
      <color rgb="FF1A52C2"/>
      <name val="Century Gothic"/>
      <family val="2"/>
    </font>
    <font>
      <sz val="11"/>
      <color theme="0"/>
      <name val="Calibri"/>
      <family val="2"/>
      <scheme val="minor"/>
    </font>
    <font>
      <sz val="8"/>
      <color theme="1"/>
      <name val="Calibri"/>
      <family val="2"/>
      <scheme val="minor"/>
    </font>
    <font>
      <i/>
      <sz val="9"/>
      <color rgb="FF175259"/>
      <name val="Century Gothic"/>
      <family val="2"/>
    </font>
    <font>
      <sz val="10"/>
      <color rgb="FFFF0000"/>
      <name val="Century Gothic"/>
      <family val="2"/>
    </font>
    <font>
      <b/>
      <i/>
      <sz val="10"/>
      <color rgb="FF175259"/>
      <name val="Century Gothic"/>
      <family val="2"/>
    </font>
    <font>
      <b/>
      <sz val="11"/>
      <color rgb="FF175259"/>
      <name val="Calibri"/>
      <family val="2"/>
      <scheme val="minor"/>
    </font>
    <font>
      <sz val="12"/>
      <color theme="1"/>
      <name val="Calibri"/>
      <family val="2"/>
      <scheme val="minor"/>
    </font>
    <font>
      <sz val="11"/>
      <color theme="1"/>
      <name val="Century Gothic"/>
      <family val="2"/>
    </font>
    <font>
      <sz val="11"/>
      <color rgb="FF9C5700"/>
      <name val="Calibri"/>
      <family val="2"/>
      <scheme val="minor"/>
    </font>
    <font>
      <b/>
      <i/>
      <sz val="9"/>
      <color rgb="FF175259"/>
      <name val="Century Gothic"/>
      <family val="2"/>
    </font>
    <font>
      <sz val="8"/>
      <color theme="1"/>
      <name val="Century Gothic"/>
      <family val="2"/>
    </font>
    <font>
      <b/>
      <sz val="10"/>
      <color rgb="FF94BA29"/>
      <name val="Century Gothic"/>
      <family val="2"/>
    </font>
    <font>
      <b/>
      <sz val="10"/>
      <color theme="1"/>
      <name val="Century Gothic"/>
      <family val="2"/>
    </font>
    <font>
      <b/>
      <sz val="36"/>
      <color rgb="FF175259"/>
      <name val="Century Gothic"/>
      <family val="2"/>
    </font>
    <font>
      <b/>
      <sz val="20"/>
      <color rgb="FFF53D1C"/>
      <name val="Century Gothic"/>
      <family val="2"/>
    </font>
    <font>
      <i/>
      <sz val="14"/>
      <color rgb="FF94BA29"/>
      <name val="Century Gothic"/>
      <family val="2"/>
    </font>
    <font>
      <sz val="11"/>
      <color rgb="FF94BA29"/>
      <name val="Century Gothic"/>
      <family val="2"/>
    </font>
    <font>
      <b/>
      <sz val="10"/>
      <name val="Century Gothic"/>
      <family val="2"/>
    </font>
    <font>
      <b/>
      <sz val="10"/>
      <color rgb="FF000000"/>
      <name val="Century Gothic"/>
      <family val="2"/>
    </font>
    <font>
      <sz val="9"/>
      <color rgb="FF000000"/>
      <name val="Calibri"/>
      <family val="2"/>
      <scheme val="minor"/>
    </font>
    <font>
      <sz val="11"/>
      <color rgb="FFF53D1C"/>
      <name val="Calibri"/>
      <family val="2"/>
      <scheme val="minor"/>
    </font>
    <font>
      <i/>
      <sz val="9"/>
      <color theme="1"/>
      <name val="Century Gothic"/>
      <family val="2"/>
    </font>
    <font>
      <b/>
      <sz val="10"/>
      <color rgb="FFFF7C80"/>
      <name val="Century Gothic"/>
      <family val="2"/>
    </font>
    <font>
      <u/>
      <sz val="11"/>
      <color theme="10"/>
      <name val="Calibri"/>
      <family val="2"/>
      <scheme val="minor"/>
    </font>
    <font>
      <sz val="10"/>
      <color theme="5"/>
      <name val="Century Gothic"/>
      <family val="2"/>
    </font>
    <font>
      <sz val="8"/>
      <color rgb="FFDEDBC4"/>
      <name val="Century Gothic"/>
      <family val="2"/>
    </font>
    <font>
      <b/>
      <sz val="11"/>
      <color theme="1"/>
      <name val="Calibri"/>
      <family val="2"/>
      <scheme val="minor"/>
    </font>
    <font>
      <b/>
      <sz val="11"/>
      <name val="Calibri"/>
      <family val="2"/>
      <scheme val="minor"/>
    </font>
    <font>
      <b/>
      <sz val="9"/>
      <color rgb="FFFF0000"/>
      <name val="Century Gothic"/>
      <family val="2"/>
    </font>
    <font>
      <sz val="11"/>
      <name val="Calibri"/>
      <family val="2"/>
      <scheme val="minor"/>
    </font>
    <font>
      <b/>
      <sz val="11"/>
      <color rgb="FF000000"/>
      <name val="Calibri"/>
      <family val="2"/>
      <scheme val="minor"/>
    </font>
    <font>
      <sz val="10"/>
      <color theme="1"/>
      <name val="Century Gothic"/>
      <family val="2"/>
    </font>
    <font>
      <b/>
      <sz val="11"/>
      <color theme="5"/>
      <name val="Calibri"/>
      <family val="2"/>
      <scheme val="minor"/>
    </font>
    <font>
      <b/>
      <sz val="9"/>
      <color rgb="FF00B050"/>
      <name val="Century Gothic"/>
      <family val="2"/>
    </font>
    <font>
      <b/>
      <i/>
      <sz val="11"/>
      <color rgb="FF175259"/>
      <name val="Century Gothic"/>
      <family val="2"/>
    </font>
    <font>
      <b/>
      <sz val="11"/>
      <color rgb="FFF53D1C"/>
      <name val="Calibri"/>
      <family val="2"/>
      <scheme val="minor"/>
    </font>
    <font>
      <b/>
      <sz val="11"/>
      <color theme="0"/>
      <name val="Century Gothic"/>
      <family val="2"/>
    </font>
  </fonts>
  <fills count="12">
    <fill>
      <patternFill patternType="none"/>
    </fill>
    <fill>
      <patternFill patternType="gray125"/>
    </fill>
    <fill>
      <patternFill patternType="solid">
        <fgColor theme="0"/>
        <bgColor indexed="64"/>
      </patternFill>
    </fill>
    <fill>
      <patternFill patternType="solid">
        <fgColor rgb="FF175259"/>
        <bgColor indexed="64"/>
      </patternFill>
    </fill>
    <fill>
      <patternFill patternType="solid">
        <fgColor rgb="FFDEDBC4"/>
        <bgColor indexed="64"/>
      </patternFill>
    </fill>
    <fill>
      <patternFill patternType="solid">
        <fgColor rgb="FF85C4E3"/>
        <bgColor indexed="64"/>
      </patternFill>
    </fill>
    <fill>
      <patternFill patternType="solid">
        <fgColor rgb="FFFF7373"/>
        <bgColor indexed="64"/>
      </patternFill>
    </fill>
    <fill>
      <patternFill patternType="solid">
        <fgColor rgb="FF94BA29"/>
        <bgColor indexed="64"/>
      </patternFill>
    </fill>
    <fill>
      <patternFill patternType="solid">
        <fgColor rgb="FFCCDE82"/>
        <bgColor indexed="64"/>
      </patternFill>
    </fill>
    <fill>
      <patternFill patternType="solid">
        <fgColor rgb="FFFFEB9C"/>
      </patternFill>
    </fill>
    <fill>
      <patternFill patternType="solid">
        <fgColor rgb="FFBFBFBF"/>
        <bgColor indexed="64"/>
      </patternFill>
    </fill>
    <fill>
      <patternFill patternType="solid">
        <fgColor rgb="FFFF9999"/>
        <bgColor indexed="64"/>
      </patternFill>
    </fill>
  </fills>
  <borders count="73">
    <border>
      <left/>
      <right/>
      <top/>
      <bottom/>
      <diagonal/>
    </border>
    <border>
      <left style="thin">
        <color rgb="FF175259"/>
      </left>
      <right style="thin">
        <color rgb="FF175259"/>
      </right>
      <top style="thin">
        <color rgb="FF175259"/>
      </top>
      <bottom style="thin">
        <color rgb="FF175259"/>
      </bottom>
      <diagonal/>
    </border>
    <border>
      <left style="thin">
        <color rgb="FF175259"/>
      </left>
      <right/>
      <top style="thin">
        <color rgb="FF175259"/>
      </top>
      <bottom style="thin">
        <color rgb="FF175259"/>
      </bottom>
      <diagonal/>
    </border>
    <border>
      <left/>
      <right/>
      <top style="thin">
        <color rgb="FF175259"/>
      </top>
      <bottom style="thin">
        <color rgb="FF175259"/>
      </bottom>
      <diagonal/>
    </border>
    <border>
      <left/>
      <right style="thin">
        <color rgb="FF175259"/>
      </right>
      <top style="thin">
        <color rgb="FF175259"/>
      </top>
      <bottom style="thin">
        <color rgb="FF175259"/>
      </bottom>
      <diagonal/>
    </border>
    <border>
      <left/>
      <right/>
      <top style="thin">
        <color rgb="FF175259"/>
      </top>
      <bottom/>
      <diagonal/>
    </border>
    <border>
      <left style="thin">
        <color rgb="FF175259"/>
      </left>
      <right/>
      <top style="thin">
        <color rgb="FF175259"/>
      </top>
      <bottom/>
      <diagonal/>
    </border>
    <border>
      <left style="thin">
        <color rgb="FF175259"/>
      </left>
      <right/>
      <top/>
      <bottom/>
      <diagonal/>
    </border>
    <border>
      <left style="thin">
        <color rgb="FF175259"/>
      </left>
      <right/>
      <top/>
      <bottom style="thin">
        <color rgb="FF175259"/>
      </bottom>
      <diagonal/>
    </border>
    <border>
      <left/>
      <right/>
      <top/>
      <bottom style="thin">
        <color rgb="FF175259"/>
      </bottom>
      <diagonal/>
    </border>
    <border>
      <left/>
      <right style="thin">
        <color rgb="FF175259"/>
      </right>
      <top style="thin">
        <color rgb="FF175259"/>
      </top>
      <bottom/>
      <diagonal/>
    </border>
    <border>
      <left/>
      <right style="thin">
        <color rgb="FF175259"/>
      </right>
      <top/>
      <bottom/>
      <diagonal/>
    </border>
    <border>
      <left/>
      <right style="thin">
        <color rgb="FF175259"/>
      </right>
      <top/>
      <bottom style="thin">
        <color rgb="FF175259"/>
      </bottom>
      <diagonal/>
    </border>
    <border>
      <left style="thin">
        <color rgb="FF175259"/>
      </left>
      <right style="thin">
        <color rgb="FF175259"/>
      </right>
      <top/>
      <bottom style="thin">
        <color rgb="FF175259"/>
      </bottom>
      <diagonal/>
    </border>
    <border>
      <left style="thin">
        <color rgb="FF175259"/>
      </left>
      <right style="thin">
        <color rgb="FF175259"/>
      </right>
      <top style="thin">
        <color theme="0"/>
      </top>
      <bottom style="thin">
        <color rgb="FF175259"/>
      </bottom>
      <diagonal/>
    </border>
    <border>
      <left/>
      <right style="thin">
        <color rgb="FF175259"/>
      </right>
      <top style="thin">
        <color theme="0"/>
      </top>
      <bottom style="thin">
        <color rgb="FF175259"/>
      </bottom>
      <diagonal/>
    </border>
    <border>
      <left style="thin">
        <color rgb="FF175259"/>
      </left>
      <right style="thin">
        <color rgb="FF175259"/>
      </right>
      <top style="thin">
        <color theme="0"/>
      </top>
      <bottom style="thin">
        <color theme="0"/>
      </bottom>
      <diagonal/>
    </border>
    <border>
      <left style="thin">
        <color rgb="FF175259"/>
      </left>
      <right/>
      <top style="thin">
        <color theme="0"/>
      </top>
      <bottom style="thin">
        <color theme="0"/>
      </bottom>
      <diagonal/>
    </border>
    <border>
      <left/>
      <right style="thin">
        <color rgb="FF175259"/>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rgb="FF175259"/>
      </top>
      <bottom style="thin">
        <color theme="0"/>
      </bottom>
      <diagonal/>
    </border>
    <border>
      <left style="thin">
        <color theme="0"/>
      </left>
      <right style="thin">
        <color rgb="FF175259"/>
      </right>
      <top style="thin">
        <color rgb="FF175259"/>
      </top>
      <bottom style="thin">
        <color theme="0"/>
      </bottom>
      <diagonal/>
    </border>
    <border>
      <left style="thin">
        <color theme="0"/>
      </left>
      <right style="thin">
        <color rgb="FF175259"/>
      </right>
      <top style="thin">
        <color theme="0"/>
      </top>
      <bottom style="thin">
        <color rgb="FF175259"/>
      </bottom>
      <diagonal/>
    </border>
    <border>
      <left/>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rgb="FF175259"/>
      </bottom>
      <diagonal/>
    </border>
    <border>
      <left style="thin">
        <color theme="0"/>
      </left>
      <right style="thin">
        <color rgb="FF175259"/>
      </right>
      <top style="thin">
        <color rgb="FF175259"/>
      </top>
      <bottom style="thin">
        <color rgb="FF175259"/>
      </bottom>
      <diagonal/>
    </border>
    <border>
      <left style="thin">
        <color theme="0"/>
      </left>
      <right style="thin">
        <color rgb="FF175259"/>
      </right>
      <top style="thin">
        <color theme="0"/>
      </top>
      <bottom style="thin">
        <color theme="0"/>
      </bottom>
      <diagonal/>
    </border>
    <border>
      <left style="thin">
        <color theme="0"/>
      </left>
      <right style="thin">
        <color rgb="FF175259"/>
      </right>
      <top style="thin">
        <color theme="0"/>
      </top>
      <bottom/>
      <diagonal/>
    </border>
    <border>
      <left style="thin">
        <color rgb="FF175259"/>
      </left>
      <right style="thin">
        <color rgb="FF175259"/>
      </right>
      <top/>
      <bottom/>
      <diagonal/>
    </border>
    <border>
      <left/>
      <right style="thin">
        <color theme="0"/>
      </right>
      <top style="thin">
        <color theme="0"/>
      </top>
      <bottom style="thin">
        <color rgb="FF175259"/>
      </bottom>
      <diagonal/>
    </border>
    <border>
      <left style="thin">
        <color rgb="FF175259"/>
      </left>
      <right style="thin">
        <color rgb="FF175259"/>
      </right>
      <top style="thin">
        <color rgb="FF175259"/>
      </top>
      <bottom style="thin">
        <color theme="0"/>
      </bottom>
      <diagonal/>
    </border>
    <border>
      <left style="thin">
        <color rgb="FF175259"/>
      </left>
      <right style="thin">
        <color theme="0"/>
      </right>
      <top style="thin">
        <color rgb="FF175259"/>
      </top>
      <bottom style="thin">
        <color rgb="FF175259"/>
      </bottom>
      <diagonal/>
    </border>
    <border>
      <left/>
      <right style="thin">
        <color rgb="FF175259"/>
      </right>
      <top style="thin">
        <color rgb="FF175259"/>
      </top>
      <bottom style="thin">
        <color theme="0"/>
      </bottom>
      <diagonal/>
    </border>
    <border>
      <left/>
      <right style="thin">
        <color rgb="FF175259"/>
      </right>
      <top style="thin">
        <color theme="0"/>
      </top>
      <bottom/>
      <diagonal/>
    </border>
    <border>
      <left/>
      <right style="thin">
        <color theme="0"/>
      </right>
      <top style="thin">
        <color rgb="FF175259"/>
      </top>
      <bottom style="thin">
        <color rgb="FF175259"/>
      </bottom>
      <diagonal/>
    </border>
    <border>
      <left style="thin">
        <color rgb="FF175259"/>
      </left>
      <right style="thin">
        <color rgb="FF175259"/>
      </right>
      <top style="thin">
        <color theme="0"/>
      </top>
      <bottom/>
      <diagonal/>
    </border>
    <border>
      <left style="thin">
        <color rgb="FF175259"/>
      </left>
      <right/>
      <top style="thin">
        <color theme="0"/>
      </top>
      <bottom/>
      <diagonal/>
    </border>
    <border>
      <left style="thin">
        <color rgb="FF175259"/>
      </left>
      <right/>
      <top style="thin">
        <color rgb="FF175259"/>
      </top>
      <bottom style="thin">
        <color theme="0"/>
      </bottom>
      <diagonal/>
    </border>
    <border>
      <left style="thin">
        <color rgb="FF175259"/>
      </left>
      <right style="thin">
        <color rgb="FF175259"/>
      </right>
      <top style="thin">
        <color rgb="FF175259"/>
      </top>
      <bottom/>
      <diagonal/>
    </border>
    <border>
      <left style="thin">
        <color theme="0"/>
      </left>
      <right style="thin">
        <color theme="0"/>
      </right>
      <top style="thin">
        <color rgb="FF175259"/>
      </top>
      <bottom style="thin">
        <color rgb="FF175259"/>
      </bottom>
      <diagonal/>
    </border>
    <border>
      <left style="thin">
        <color theme="0"/>
      </left>
      <right/>
      <top style="thin">
        <color rgb="FF175259"/>
      </top>
      <bottom style="thin">
        <color rgb="FF175259"/>
      </bottom>
      <diagonal/>
    </border>
    <border>
      <left style="medium">
        <color rgb="FF175259"/>
      </left>
      <right/>
      <top style="medium">
        <color rgb="FF175259"/>
      </top>
      <bottom/>
      <diagonal/>
    </border>
    <border>
      <left style="medium">
        <color rgb="FF175259"/>
      </left>
      <right/>
      <top/>
      <bottom/>
      <diagonal/>
    </border>
    <border>
      <left/>
      <right style="medium">
        <color rgb="FF175259"/>
      </right>
      <top/>
      <bottom/>
      <diagonal/>
    </border>
    <border>
      <left style="medium">
        <color rgb="FF175259"/>
      </left>
      <right/>
      <top/>
      <bottom style="medium">
        <color rgb="FF175259"/>
      </bottom>
      <diagonal/>
    </border>
    <border>
      <left/>
      <right/>
      <top/>
      <bottom style="medium">
        <color rgb="FF175259"/>
      </bottom>
      <diagonal/>
    </border>
    <border>
      <left/>
      <right style="medium">
        <color rgb="FF175259"/>
      </right>
      <top/>
      <bottom style="medium">
        <color rgb="FF175259"/>
      </bottom>
      <diagonal/>
    </border>
    <border>
      <left style="medium">
        <color rgb="FF175259"/>
      </left>
      <right style="medium">
        <color rgb="FF175259"/>
      </right>
      <top style="medium">
        <color rgb="FF175259"/>
      </top>
      <bottom/>
      <diagonal/>
    </border>
    <border>
      <left style="medium">
        <color rgb="FF175259"/>
      </left>
      <right style="medium">
        <color rgb="FF175259"/>
      </right>
      <top/>
      <bottom/>
      <diagonal/>
    </border>
    <border>
      <left style="medium">
        <color rgb="FF175259"/>
      </left>
      <right style="medium">
        <color rgb="FF175259"/>
      </right>
      <top/>
      <bottom style="medium">
        <color rgb="FF175259"/>
      </bottom>
      <diagonal/>
    </border>
    <border>
      <left style="thin">
        <color theme="0"/>
      </left>
      <right style="thin">
        <color rgb="FF175259"/>
      </right>
      <top/>
      <bottom/>
      <diagonal/>
    </border>
    <border>
      <left style="thin">
        <color theme="0"/>
      </left>
      <right/>
      <top style="thin">
        <color rgb="FF175259"/>
      </top>
      <bottom style="thin">
        <color theme="0"/>
      </bottom>
      <diagonal/>
    </border>
    <border>
      <left style="thin">
        <color theme="0"/>
      </left>
      <right/>
      <top style="thin">
        <color rgb="FF175259"/>
      </top>
      <bottom/>
      <diagonal/>
    </border>
    <border>
      <left style="thin">
        <color indexed="64"/>
      </left>
      <right style="thin">
        <color indexed="64"/>
      </right>
      <top style="thin">
        <color indexed="64"/>
      </top>
      <bottom style="thin">
        <color indexed="64"/>
      </bottom>
      <diagonal/>
    </border>
    <border>
      <left style="thin">
        <color rgb="FFCCDE82"/>
      </left>
      <right/>
      <top/>
      <bottom/>
      <diagonal/>
    </border>
    <border>
      <left style="thin">
        <color theme="0"/>
      </left>
      <right style="thin">
        <color rgb="FF175259"/>
      </right>
      <top/>
      <bottom style="thin">
        <color rgb="FF175259"/>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indexed="64"/>
      </right>
      <top style="thin">
        <color auto="1"/>
      </top>
      <bottom/>
      <diagonal/>
    </border>
    <border>
      <left style="thin">
        <color auto="1"/>
      </left>
      <right style="thin">
        <color auto="1"/>
      </right>
      <top/>
      <bottom/>
      <diagonal/>
    </border>
    <border>
      <left style="thin">
        <color theme="0"/>
      </left>
      <right style="thin">
        <color theme="0"/>
      </right>
      <top/>
      <bottom/>
      <diagonal/>
    </border>
    <border>
      <left style="thin">
        <color theme="0"/>
      </left>
      <right style="thin">
        <color theme="0"/>
      </right>
      <top style="thin">
        <color rgb="FF175259"/>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8" fillId="0" borderId="0"/>
    <xf numFmtId="0" fontId="30" fillId="9" borderId="0" applyNumberFormat="0" applyBorder="0" applyAlignment="0" applyProtection="0"/>
    <xf numFmtId="0" fontId="45" fillId="0" borderId="0" applyNumberFormat="0" applyFill="0" applyBorder="0" applyAlignment="0" applyProtection="0"/>
    <xf numFmtId="0" fontId="1" fillId="0" borderId="0"/>
  </cellStyleXfs>
  <cellXfs count="685">
    <xf numFmtId="0" fontId="0" fillId="0" borderId="0" xfId="0"/>
    <xf numFmtId="0" fontId="0" fillId="2" borderId="0" xfId="0" applyFill="1"/>
    <xf numFmtId="0" fontId="2" fillId="2" borderId="0" xfId="0" applyFont="1" applyFill="1"/>
    <xf numFmtId="0" fontId="3" fillId="2" borderId="0" xfId="0" applyFont="1" applyFill="1" applyBorder="1"/>
    <xf numFmtId="0" fontId="10" fillId="2" borderId="0" xfId="0" applyFont="1" applyFill="1" applyBorder="1" applyAlignment="1">
      <alignment horizontal="left" vertical="center" indent="1"/>
    </xf>
    <xf numFmtId="0" fontId="0" fillId="2" borderId="0" xfId="0" applyFill="1" applyAlignment="1"/>
    <xf numFmtId="0" fontId="2" fillId="4" borderId="5" xfId="0" applyFont="1" applyFill="1" applyBorder="1"/>
    <xf numFmtId="0" fontId="2" fillId="2" borderId="0" xfId="0" applyFont="1" applyFill="1" applyAlignment="1">
      <alignment vertical="center"/>
    </xf>
    <xf numFmtId="0" fontId="2" fillId="2" borderId="1" xfId="0" applyFont="1" applyFill="1" applyBorder="1" applyAlignment="1" applyProtection="1">
      <alignment horizontal="left" vertical="center"/>
      <protection locked="0"/>
    </xf>
    <xf numFmtId="0" fontId="2" fillId="4" borderId="10" xfId="0" applyFont="1" applyFill="1" applyBorder="1" applyAlignment="1">
      <alignment vertical="center"/>
    </xf>
    <xf numFmtId="0" fontId="2" fillId="2" borderId="0" xfId="0" applyFont="1" applyFill="1" applyBorder="1"/>
    <xf numFmtId="0" fontId="2" fillId="2" borderId="0" xfId="0" applyFont="1" applyFill="1" applyBorder="1" applyAlignment="1">
      <alignment vertical="center"/>
    </xf>
    <xf numFmtId="0" fontId="2" fillId="2" borderId="1" xfId="0" applyFont="1" applyFill="1" applyBorder="1" applyAlignment="1" applyProtection="1">
      <alignment vertical="center"/>
      <protection locked="0"/>
    </xf>
    <xf numFmtId="43" fontId="2" fillId="2" borderId="1" xfId="1" applyFont="1" applyFill="1" applyBorder="1" applyAlignment="1" applyProtection="1">
      <alignment vertical="center"/>
      <protection locked="0"/>
    </xf>
    <xf numFmtId="0" fontId="2" fillId="0" borderId="0" xfId="0" applyFont="1" applyFill="1" applyProtection="1"/>
    <xf numFmtId="43" fontId="2" fillId="0" borderId="0" xfId="1" applyFont="1" applyFill="1" applyAlignment="1" applyProtection="1">
      <alignment vertical="center"/>
      <protection locked="0"/>
    </xf>
    <xf numFmtId="0" fontId="2" fillId="0" borderId="0" xfId="0" applyNumberFormat="1" applyFont="1" applyFill="1" applyAlignment="1" applyProtection="1">
      <alignment vertical="center"/>
    </xf>
    <xf numFmtId="0" fontId="2" fillId="0" borderId="0" xfId="0" applyFont="1" applyFill="1" applyProtection="1">
      <protection locked="0"/>
    </xf>
    <xf numFmtId="0" fontId="2" fillId="0" borderId="0" xfId="0" applyNumberFormat="1" applyFont="1" applyFill="1" applyAlignment="1" applyProtection="1">
      <alignment vertical="center"/>
      <protection locked="0"/>
    </xf>
    <xf numFmtId="0" fontId="2" fillId="4" borderId="12" xfId="0" applyFont="1" applyFill="1" applyBorder="1" applyAlignment="1">
      <alignment vertical="center"/>
    </xf>
    <xf numFmtId="0" fontId="0" fillId="2" borderId="46" xfId="0" applyFill="1" applyBorder="1"/>
    <xf numFmtId="0" fontId="0" fillId="2" borderId="0" xfId="0" applyFill="1" applyBorder="1"/>
    <xf numFmtId="0" fontId="0" fillId="2" borderId="47" xfId="0" applyFill="1" applyBorder="1"/>
    <xf numFmtId="0" fontId="0" fillId="2" borderId="48" xfId="0" applyFill="1" applyBorder="1"/>
    <xf numFmtId="0" fontId="0" fillId="2" borderId="49" xfId="0" applyFill="1" applyBorder="1"/>
    <xf numFmtId="0" fontId="0" fillId="2" borderId="50" xfId="0" applyFill="1" applyBorder="1"/>
    <xf numFmtId="0" fontId="18" fillId="3" borderId="51" xfId="0" applyFont="1" applyFill="1" applyBorder="1"/>
    <xf numFmtId="0" fontId="0" fillId="2" borderId="52" xfId="0" applyFill="1" applyBorder="1"/>
    <xf numFmtId="0" fontId="0" fillId="2" borderId="53" xfId="0" applyFill="1" applyBorder="1"/>
    <xf numFmtId="0" fontId="19" fillId="3" borderId="45" xfId="0" applyFont="1" applyFill="1" applyBorder="1"/>
    <xf numFmtId="0" fontId="10" fillId="2" borderId="46" xfId="0" applyFont="1" applyFill="1" applyBorder="1" applyAlignment="1">
      <alignment horizontal="left" vertical="center" indent="1"/>
    </xf>
    <xf numFmtId="0" fontId="10" fillId="2" borderId="48" xfId="0" applyFont="1" applyFill="1" applyBorder="1" applyAlignment="1">
      <alignment horizontal="left" vertical="center" indent="1"/>
    </xf>
    <xf numFmtId="0" fontId="19" fillId="0" borderId="0" xfId="0" applyFont="1" applyFill="1" applyBorder="1"/>
    <xf numFmtId="0" fontId="0" fillId="2" borderId="47" xfId="0" applyFill="1" applyBorder="1" applyAlignment="1"/>
    <xf numFmtId="0" fontId="0" fillId="2" borderId="50" xfId="0" applyFill="1" applyBorder="1" applyAlignment="1"/>
    <xf numFmtId="0" fontId="3" fillId="2" borderId="0" xfId="0" applyFont="1" applyFill="1" applyBorder="1" applyAlignment="1">
      <alignment vertical="center" wrapText="1"/>
    </xf>
    <xf numFmtId="0" fontId="16" fillId="2" borderId="0" xfId="0" applyFont="1" applyFill="1" applyBorder="1" applyAlignment="1">
      <alignment vertical="center" wrapText="1"/>
    </xf>
    <xf numFmtId="14" fontId="2" fillId="2" borderId="1" xfId="0" applyNumberFormat="1" applyFont="1" applyFill="1" applyBorder="1" applyAlignment="1" applyProtection="1">
      <alignment horizontal="left" vertical="center"/>
      <protection locked="0"/>
    </xf>
    <xf numFmtId="0" fontId="8" fillId="8" borderId="29" xfId="0" applyFont="1" applyFill="1" applyBorder="1" applyAlignment="1">
      <alignment horizontal="center" vertical="center" wrapText="1"/>
    </xf>
    <xf numFmtId="0" fontId="2" fillId="2" borderId="0" xfId="0" applyFont="1" applyFill="1" applyAlignment="1" applyProtection="1">
      <alignment vertical="center"/>
    </xf>
    <xf numFmtId="0" fontId="9" fillId="3" borderId="26" xfId="0" applyFont="1" applyFill="1" applyBorder="1" applyAlignment="1" applyProtection="1">
      <alignment vertical="center"/>
    </xf>
    <xf numFmtId="0" fontId="2" fillId="2" borderId="7" xfId="0" applyFont="1" applyFill="1" applyBorder="1" applyAlignment="1">
      <alignment vertical="center"/>
    </xf>
    <xf numFmtId="14" fontId="2" fillId="2" borderId="4" xfId="0" applyNumberFormat="1" applyFont="1" applyFill="1" applyBorder="1" applyAlignment="1" applyProtection="1">
      <alignment vertical="center"/>
      <protection locked="0"/>
    </xf>
    <xf numFmtId="43" fontId="8" fillId="4" borderId="4" xfId="1" applyFont="1" applyFill="1" applyBorder="1" applyAlignment="1" applyProtection="1">
      <alignment vertical="center"/>
    </xf>
    <xf numFmtId="0" fontId="2" fillId="2" borderId="0" xfId="0" applyFont="1" applyFill="1" applyAlignment="1" applyProtection="1">
      <alignment horizontal="left" vertical="center"/>
    </xf>
    <xf numFmtId="0" fontId="2" fillId="2" borderId="5" xfId="0" applyFont="1" applyFill="1" applyBorder="1" applyAlignment="1" applyProtection="1">
      <alignment horizontal="left" vertical="center"/>
    </xf>
    <xf numFmtId="0" fontId="2" fillId="2" borderId="0" xfId="0" applyFont="1" applyFill="1" applyBorder="1" applyAlignment="1" applyProtection="1">
      <alignment horizontal="left" vertical="center"/>
    </xf>
    <xf numFmtId="0" fontId="9" fillId="3" borderId="4" xfId="0" applyFont="1" applyFill="1" applyBorder="1" applyAlignment="1" applyProtection="1">
      <alignment vertical="center"/>
    </xf>
    <xf numFmtId="0" fontId="9" fillId="3" borderId="30" xfId="0" applyFont="1" applyFill="1" applyBorder="1" applyAlignment="1" applyProtection="1">
      <alignment horizontal="left" vertical="center"/>
    </xf>
    <xf numFmtId="0" fontId="9" fillId="3" borderId="56" xfId="0" applyFont="1" applyFill="1" applyBorder="1" applyAlignment="1" applyProtection="1">
      <alignment horizontal="left" vertical="center"/>
    </xf>
    <xf numFmtId="0" fontId="9" fillId="3" borderId="39" xfId="0" applyFont="1" applyFill="1" applyBorder="1" applyAlignment="1" applyProtection="1">
      <alignment horizontal="left" vertical="center"/>
    </xf>
    <xf numFmtId="0" fontId="9" fillId="3" borderId="25" xfId="0" applyFont="1" applyFill="1" applyBorder="1" applyAlignment="1" applyProtection="1">
      <alignment horizontal="left" vertical="center"/>
    </xf>
    <xf numFmtId="0" fontId="3" fillId="0" borderId="0" xfId="0" applyFont="1" applyFill="1" applyBorder="1" applyAlignment="1" applyProtection="1">
      <alignment horizontal="left" vertical="center" wrapText="1"/>
      <protection locked="0"/>
    </xf>
    <xf numFmtId="164" fontId="2" fillId="0" borderId="0" xfId="0" applyNumberFormat="1" applyFont="1" applyFill="1" applyProtection="1">
      <protection locked="0"/>
    </xf>
    <xf numFmtId="164" fontId="2" fillId="0" borderId="0" xfId="1" applyNumberFormat="1" applyFont="1" applyFill="1" applyProtection="1">
      <protection locked="0"/>
    </xf>
    <xf numFmtId="164" fontId="2" fillId="0" borderId="0" xfId="1" applyNumberFormat="1" applyFont="1" applyFill="1" applyAlignment="1" applyProtection="1">
      <alignment vertical="center"/>
      <protection locked="0"/>
    </xf>
    <xf numFmtId="164" fontId="2" fillId="0" borderId="0" xfId="0" applyNumberFormat="1" applyFont="1" applyFill="1" applyAlignment="1" applyProtection="1">
      <alignment vertical="center"/>
      <protection locked="0"/>
    </xf>
    <xf numFmtId="0" fontId="9" fillId="3" borderId="1" xfId="0" applyFont="1" applyFill="1" applyBorder="1" applyAlignment="1" applyProtection="1">
      <alignment horizontal="left" vertical="center"/>
    </xf>
    <xf numFmtId="0" fontId="2" fillId="0" borderId="0" xfId="0" applyFont="1" applyFill="1" applyBorder="1" applyAlignment="1" applyProtection="1">
      <alignment horizontal="left" vertical="center" wrapText="1"/>
      <protection locked="0"/>
    </xf>
    <xf numFmtId="0" fontId="2" fillId="0" borderId="0" xfId="0" applyFont="1" applyFill="1" applyAlignment="1" applyProtection="1">
      <alignment horizontal="left" vertical="center" wrapText="1"/>
      <protection locked="0"/>
    </xf>
    <xf numFmtId="0" fontId="2" fillId="0" borderId="0" xfId="0" applyFont="1" applyFill="1" applyAlignment="1" applyProtection="1">
      <alignment vertical="center" wrapText="1"/>
      <protection locked="0"/>
    </xf>
    <xf numFmtId="14" fontId="3" fillId="0" borderId="0" xfId="0" applyNumberFormat="1" applyFont="1" applyFill="1" applyBorder="1" applyAlignment="1" applyProtection="1">
      <alignment horizontal="left" vertical="center" wrapText="1"/>
      <protection locked="0"/>
    </xf>
    <xf numFmtId="0" fontId="0" fillId="2" borderId="0" xfId="0" applyFill="1" applyAlignment="1">
      <alignment vertical="center"/>
    </xf>
    <xf numFmtId="0" fontId="18" fillId="3" borderId="1" xfId="0" applyFont="1"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20" fillId="2" borderId="0" xfId="0" applyFont="1" applyFill="1" applyAlignment="1">
      <alignment vertical="center"/>
    </xf>
    <xf numFmtId="0" fontId="13" fillId="2" borderId="0" xfId="0" applyFont="1" applyFill="1" applyAlignment="1">
      <alignment vertical="center"/>
    </xf>
    <xf numFmtId="0" fontId="21" fillId="2" borderId="0" xfId="0" applyFont="1" applyFill="1" applyAlignment="1">
      <alignment vertical="center"/>
    </xf>
    <xf numFmtId="0" fontId="0" fillId="2" borderId="0" xfId="0" applyFill="1" applyAlignment="1">
      <alignment vertical="center" wrapText="1"/>
    </xf>
    <xf numFmtId="0" fontId="23" fillId="2" borderId="0" xfId="0" applyFont="1" applyFill="1" applyAlignment="1">
      <alignment vertical="center" wrapText="1"/>
    </xf>
    <xf numFmtId="0" fontId="18" fillId="2" borderId="0" xfId="0" applyFont="1" applyFill="1" applyBorder="1"/>
    <xf numFmtId="0" fontId="18" fillId="2" borderId="46" xfId="0" applyFont="1" applyFill="1" applyBorder="1"/>
    <xf numFmtId="0" fontId="7" fillId="2" borderId="0" xfId="0" applyFont="1" applyFill="1"/>
    <xf numFmtId="0" fontId="2" fillId="2" borderId="35" xfId="0" applyFont="1" applyFill="1" applyBorder="1" applyAlignment="1" applyProtection="1">
      <alignment horizontal="left" vertical="center"/>
      <protection locked="0"/>
    </xf>
    <xf numFmtId="0" fontId="9" fillId="3" borderId="55" xfId="0" applyFont="1" applyFill="1" applyBorder="1" applyAlignment="1" applyProtection="1">
      <alignment horizontal="left" vertical="center"/>
    </xf>
    <xf numFmtId="0" fontId="0" fillId="0" borderId="0" xfId="0" applyAlignment="1">
      <alignment vertical="center"/>
    </xf>
    <xf numFmtId="0" fontId="2" fillId="4" borderId="6" xfId="0" applyFont="1" applyFill="1" applyBorder="1" applyAlignment="1" applyProtection="1">
      <alignment vertical="center"/>
    </xf>
    <xf numFmtId="0" fontId="2" fillId="4" borderId="5" xfId="0" applyFont="1" applyFill="1" applyBorder="1" applyAlignment="1" applyProtection="1">
      <alignment vertical="center"/>
    </xf>
    <xf numFmtId="0" fontId="8" fillId="4" borderId="5" xfId="0" applyFont="1" applyFill="1" applyBorder="1" applyAlignment="1" applyProtection="1">
      <alignment vertical="center"/>
    </xf>
    <xf numFmtId="0" fontId="8" fillId="4" borderId="10" xfId="0" applyFont="1" applyFill="1" applyBorder="1" applyAlignment="1" applyProtection="1">
      <alignment vertical="center"/>
    </xf>
    <xf numFmtId="0" fontId="12" fillId="4" borderId="6" xfId="0" applyFont="1" applyFill="1" applyBorder="1" applyAlignment="1" applyProtection="1">
      <alignment vertical="center"/>
    </xf>
    <xf numFmtId="0" fontId="2" fillId="4" borderId="10" xfId="0" applyFont="1" applyFill="1" applyBorder="1" applyAlignment="1" applyProtection="1">
      <alignment vertical="center"/>
    </xf>
    <xf numFmtId="0" fontId="2" fillId="2" borderId="3" xfId="0" applyFont="1" applyFill="1" applyBorder="1" applyAlignment="1" applyProtection="1">
      <alignment vertical="center"/>
    </xf>
    <xf numFmtId="0" fontId="9" fillId="3" borderId="24" xfId="0" applyFont="1" applyFill="1" applyBorder="1" applyAlignment="1" applyProtection="1">
      <alignment vertical="center"/>
    </xf>
    <xf numFmtId="0" fontId="9" fillId="3" borderId="34" xfId="0" applyFont="1" applyFill="1" applyBorder="1" applyAlignment="1" applyProtection="1">
      <alignment vertical="center"/>
    </xf>
    <xf numFmtId="0" fontId="9" fillId="3" borderId="16" xfId="0" applyFont="1" applyFill="1" applyBorder="1" applyAlignment="1" applyProtection="1">
      <alignment vertical="center"/>
    </xf>
    <xf numFmtId="0" fontId="9" fillId="3" borderId="14" xfId="0" applyFont="1" applyFill="1" applyBorder="1" applyAlignment="1" applyProtection="1">
      <alignment vertical="center"/>
    </xf>
    <xf numFmtId="0" fontId="9" fillId="3" borderId="39" xfId="0" applyFont="1" applyFill="1" applyBorder="1" applyAlignment="1" applyProtection="1">
      <alignment vertical="center"/>
    </xf>
    <xf numFmtId="0" fontId="2" fillId="2" borderId="5" xfId="0" applyFont="1" applyFill="1" applyBorder="1" applyAlignment="1" applyProtection="1">
      <alignment vertical="center"/>
    </xf>
    <xf numFmtId="0" fontId="9" fillId="3" borderId="54" xfId="0" applyFont="1" applyFill="1" applyBorder="1" applyAlignment="1" applyProtection="1">
      <alignment vertical="center"/>
    </xf>
    <xf numFmtId="0" fontId="8" fillId="2" borderId="0" xfId="0" applyFont="1" applyFill="1" applyBorder="1" applyAlignment="1" applyProtection="1">
      <alignment vertical="center" wrapText="1"/>
    </xf>
    <xf numFmtId="0" fontId="9" fillId="3" borderId="32" xfId="0" applyFont="1" applyFill="1" applyBorder="1" applyAlignment="1" applyProtection="1">
      <alignment vertical="center"/>
    </xf>
    <xf numFmtId="0" fontId="2" fillId="2" borderId="0" xfId="0" applyFont="1" applyFill="1" applyBorder="1" applyAlignment="1" applyProtection="1">
      <alignment vertical="center"/>
    </xf>
    <xf numFmtId="0" fontId="8" fillId="8" borderId="2" xfId="0" applyFont="1" applyFill="1" applyBorder="1" applyAlignment="1" applyProtection="1">
      <alignment horizontal="center" vertical="center" wrapText="1"/>
    </xf>
    <xf numFmtId="0" fontId="8" fillId="8" borderId="3"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8" fillId="5" borderId="9" xfId="0" applyFont="1" applyFill="1" applyBorder="1" applyAlignment="1" applyProtection="1">
      <alignment horizontal="center" vertical="center" wrapText="1"/>
    </xf>
    <xf numFmtId="0" fontId="8" fillId="8" borderId="44" xfId="0" applyFont="1" applyFill="1" applyBorder="1" applyAlignment="1" applyProtection="1">
      <alignment horizontal="center" vertical="center" wrapText="1"/>
    </xf>
    <xf numFmtId="0" fontId="8" fillId="8" borderId="43" xfId="0" applyFont="1" applyFill="1" applyBorder="1" applyAlignment="1" applyProtection="1">
      <alignment horizontal="center" vertical="center" wrapText="1"/>
    </xf>
    <xf numFmtId="0" fontId="8" fillId="4" borderId="1" xfId="0" applyFont="1" applyFill="1" applyBorder="1" applyAlignment="1" applyProtection="1">
      <alignment vertical="center"/>
    </xf>
    <xf numFmtId="164" fontId="2" fillId="2" borderId="0" xfId="0" applyNumberFormat="1" applyFont="1" applyFill="1" applyAlignment="1" applyProtection="1">
      <alignment vertical="center"/>
    </xf>
    <xf numFmtId="164" fontId="20" fillId="2" borderId="0" xfId="0" applyNumberFormat="1" applyFont="1" applyFill="1" applyAlignment="1" applyProtection="1">
      <alignment vertical="center"/>
    </xf>
    <xf numFmtId="9" fontId="8" fillId="4" borderId="1" xfId="2" applyFont="1" applyFill="1" applyBorder="1" applyAlignment="1" applyProtection="1">
      <alignment vertical="center"/>
    </xf>
    <xf numFmtId="0" fontId="2" fillId="2" borderId="0" xfId="0" applyFont="1" applyFill="1" applyAlignment="1" applyProtection="1">
      <alignment horizontal="center" vertical="center"/>
    </xf>
    <xf numFmtId="0" fontId="12" fillId="4" borderId="6" xfId="0" applyFont="1" applyFill="1" applyBorder="1" applyProtection="1"/>
    <xf numFmtId="0" fontId="2" fillId="4" borderId="5" xfId="0" applyFont="1" applyFill="1" applyBorder="1" applyProtection="1"/>
    <xf numFmtId="0" fontId="2" fillId="4" borderId="10" xfId="0" applyFont="1" applyFill="1" applyBorder="1" applyProtection="1"/>
    <xf numFmtId="0" fontId="7" fillId="2" borderId="0" xfId="0" applyFont="1" applyFill="1" applyAlignment="1" applyProtection="1"/>
    <xf numFmtId="0" fontId="8" fillId="2" borderId="0" xfId="0" applyFont="1" applyFill="1" applyAlignment="1" applyProtection="1"/>
    <xf numFmtId="0" fontId="2" fillId="2" borderId="0" xfId="0" applyFont="1" applyFill="1" applyAlignment="1" applyProtection="1"/>
    <xf numFmtId="0" fontId="2" fillId="0" borderId="0" xfId="0" applyFont="1" applyFill="1" applyAlignment="1" applyProtection="1">
      <alignment vertical="center"/>
      <protection locked="0"/>
    </xf>
    <xf numFmtId="43" fontId="8" fillId="4" borderId="1" xfId="1" applyFont="1" applyFill="1" applyBorder="1" applyAlignment="1" applyProtection="1">
      <alignment vertical="center"/>
    </xf>
    <xf numFmtId="0" fontId="8" fillId="4" borderId="5" xfId="0" applyFont="1" applyFill="1" applyBorder="1" applyAlignment="1" applyProtection="1">
      <alignment horizontal="right" vertical="center"/>
    </xf>
    <xf numFmtId="0" fontId="9" fillId="3" borderId="27" xfId="0" applyFont="1" applyFill="1" applyBorder="1" applyAlignment="1" applyProtection="1">
      <alignment vertical="center" wrapText="1"/>
    </xf>
    <xf numFmtId="0" fontId="8" fillId="2" borderId="0" xfId="0" applyFont="1" applyFill="1" applyBorder="1" applyAlignment="1" applyProtection="1">
      <alignment horizontal="right" vertical="center"/>
    </xf>
    <xf numFmtId="43" fontId="8" fillId="2" borderId="0" xfId="0" applyNumberFormat="1" applyFont="1" applyFill="1" applyBorder="1" applyAlignment="1" applyProtection="1">
      <alignment vertical="center"/>
    </xf>
    <xf numFmtId="0" fontId="9" fillId="2" borderId="0" xfId="0" applyFont="1" applyFill="1" applyBorder="1" applyAlignment="1" applyProtection="1">
      <alignment horizontal="left" vertical="center"/>
    </xf>
    <xf numFmtId="0" fontId="16" fillId="2" borderId="0" xfId="0" applyFont="1" applyFill="1" applyBorder="1" applyAlignment="1" applyProtection="1">
      <alignment horizontal="left" vertical="center" wrapText="1"/>
    </xf>
    <xf numFmtId="0" fontId="9" fillId="3" borderId="24" xfId="0" applyFont="1" applyFill="1" applyBorder="1" applyAlignment="1" applyProtection="1">
      <alignment vertical="center" wrapText="1"/>
    </xf>
    <xf numFmtId="0" fontId="9" fillId="3" borderId="31" xfId="0" applyFont="1" applyFill="1" applyBorder="1" applyAlignment="1" applyProtection="1">
      <alignment vertical="center" wrapText="1"/>
    </xf>
    <xf numFmtId="0" fontId="9" fillId="3" borderId="1" xfId="0" applyFont="1" applyFill="1" applyBorder="1" applyAlignment="1" applyProtection="1">
      <alignment vertical="center"/>
    </xf>
    <xf numFmtId="0" fontId="9" fillId="3" borderId="22" xfId="0" applyFont="1" applyFill="1" applyBorder="1" applyAlignment="1" applyProtection="1">
      <alignment horizontal="left" vertical="center"/>
    </xf>
    <xf numFmtId="0" fontId="9" fillId="2" borderId="0" xfId="0" applyFont="1" applyFill="1" applyBorder="1" applyAlignment="1" applyProtection="1">
      <alignment horizontal="center" vertical="center"/>
    </xf>
    <xf numFmtId="0" fontId="9" fillId="3" borderId="33" xfId="0" applyFont="1" applyFill="1" applyBorder="1" applyAlignment="1" applyProtection="1">
      <alignment horizontal="left" vertical="center"/>
    </xf>
    <xf numFmtId="0" fontId="20" fillId="2" borderId="0" xfId="0" applyFont="1" applyFill="1" applyAlignment="1" applyProtection="1">
      <alignment vertical="center"/>
    </xf>
    <xf numFmtId="0" fontId="7" fillId="2" borderId="0" xfId="0" applyFont="1" applyFill="1" applyAlignment="1" applyProtection="1">
      <alignment vertical="center"/>
    </xf>
    <xf numFmtId="0" fontId="8" fillId="8" borderId="2" xfId="0" applyFont="1" applyFill="1" applyBorder="1" applyAlignment="1" applyProtection="1">
      <alignment horizontal="right" vertical="center"/>
    </xf>
    <xf numFmtId="0" fontId="15" fillId="2" borderId="0" xfId="0" applyFont="1" applyFill="1" applyBorder="1" applyAlignment="1" applyProtection="1">
      <alignment horizontal="center" vertical="center" wrapText="1"/>
    </xf>
    <xf numFmtId="0" fontId="12" fillId="2" borderId="0" xfId="0" applyFont="1" applyFill="1" applyBorder="1" applyAlignment="1" applyProtection="1">
      <alignment vertical="center"/>
    </xf>
    <xf numFmtId="0" fontId="8" fillId="8" borderId="0" xfId="0" applyFont="1" applyFill="1" applyBorder="1" applyAlignment="1" applyProtection="1">
      <alignment horizontal="center" vertical="center"/>
    </xf>
    <xf numFmtId="0" fontId="8" fillId="8" borderId="0" xfId="0" applyFont="1" applyFill="1" applyBorder="1" applyAlignment="1" applyProtection="1">
      <alignment horizontal="center" vertical="center" wrapText="1"/>
    </xf>
    <xf numFmtId="0" fontId="8" fillId="8" borderId="1" xfId="0" applyFont="1" applyFill="1" applyBorder="1" applyAlignment="1" applyProtection="1">
      <alignment vertical="center"/>
    </xf>
    <xf numFmtId="0" fontId="7" fillId="2" borderId="0" xfId="0" applyFont="1" applyFill="1" applyAlignment="1" applyProtection="1">
      <alignment horizontal="center" vertical="center"/>
    </xf>
    <xf numFmtId="0" fontId="8" fillId="2" borderId="0" xfId="0" applyFont="1" applyFill="1" applyAlignment="1" applyProtection="1">
      <alignment horizontal="center" vertical="center"/>
    </xf>
    <xf numFmtId="0" fontId="2" fillId="4" borderId="5" xfId="0" applyFont="1" applyFill="1" applyBorder="1" applyAlignment="1" applyProtection="1">
      <alignment horizontal="center" vertical="center"/>
    </xf>
    <xf numFmtId="0" fontId="2" fillId="4" borderId="10" xfId="0" applyFont="1" applyFill="1" applyBorder="1" applyAlignment="1" applyProtection="1">
      <alignment horizontal="left" vertical="center"/>
    </xf>
    <xf numFmtId="0" fontId="7" fillId="4" borderId="6" xfId="0" applyFont="1" applyFill="1" applyBorder="1" applyAlignment="1" applyProtection="1">
      <alignment vertical="center"/>
    </xf>
    <xf numFmtId="0" fontId="7" fillId="4" borderId="5" xfId="0" applyFont="1" applyFill="1" applyBorder="1" applyAlignment="1" applyProtection="1">
      <alignment vertical="center"/>
    </xf>
    <xf numFmtId="0" fontId="7" fillId="4" borderId="5" xfId="0" applyFont="1" applyFill="1" applyBorder="1" applyProtection="1"/>
    <xf numFmtId="0" fontId="2" fillId="2" borderId="0" xfId="0" applyFont="1" applyFill="1" applyProtection="1"/>
    <xf numFmtId="0" fontId="9" fillId="3" borderId="1" xfId="0" applyFont="1" applyFill="1" applyBorder="1" applyAlignment="1" applyProtection="1">
      <alignment horizontal="center" vertical="center"/>
    </xf>
    <xf numFmtId="0" fontId="8" fillId="8" borderId="1" xfId="0" applyFont="1" applyFill="1" applyBorder="1" applyAlignment="1" applyProtection="1">
      <alignment horizontal="left" vertical="center"/>
    </xf>
    <xf numFmtId="43" fontId="8" fillId="4" borderId="1" xfId="1" applyFont="1" applyFill="1" applyBorder="1" applyProtection="1"/>
    <xf numFmtId="0" fontId="24" fillId="4" borderId="1" xfId="0" applyFont="1" applyFill="1" applyBorder="1" applyProtection="1"/>
    <xf numFmtId="0" fontId="2" fillId="4" borderId="6" xfId="0" applyFont="1" applyFill="1" applyBorder="1" applyProtection="1"/>
    <xf numFmtId="0" fontId="12" fillId="4" borderId="6" xfId="0" applyFont="1" applyFill="1" applyBorder="1" applyAlignment="1" applyProtection="1">
      <alignment horizontal="left" vertical="center"/>
    </xf>
    <xf numFmtId="0" fontId="9" fillId="3" borderId="34" xfId="0" applyFont="1" applyFill="1" applyBorder="1" applyAlignment="1" applyProtection="1">
      <alignment horizontal="left" vertical="center"/>
    </xf>
    <xf numFmtId="0" fontId="9" fillId="3" borderId="39" xfId="0" applyFont="1" applyFill="1" applyBorder="1" applyAlignment="1" applyProtection="1">
      <alignment vertical="center" wrapText="1"/>
    </xf>
    <xf numFmtId="0" fontId="9" fillId="3" borderId="16" xfId="0" applyFont="1" applyFill="1" applyBorder="1" applyAlignment="1" applyProtection="1">
      <alignment vertical="center" wrapText="1"/>
    </xf>
    <xf numFmtId="0" fontId="9" fillId="3" borderId="32" xfId="0" applyFont="1" applyFill="1" applyBorder="1" applyAlignment="1" applyProtection="1">
      <alignment vertical="center" wrapText="1"/>
    </xf>
    <xf numFmtId="0" fontId="9" fillId="3" borderId="14" xfId="0" applyFont="1" applyFill="1" applyBorder="1" applyAlignment="1" applyProtection="1">
      <alignment vertical="center" wrapText="1"/>
    </xf>
    <xf numFmtId="0" fontId="16" fillId="4" borderId="12" xfId="0" applyFont="1" applyFill="1" applyBorder="1" applyAlignment="1" applyProtection="1">
      <alignment vertical="center" wrapText="1"/>
    </xf>
    <xf numFmtId="0" fontId="16" fillId="2" borderId="0" xfId="0" applyFont="1" applyFill="1" applyBorder="1" applyAlignment="1" applyProtection="1">
      <alignment vertical="center" wrapText="1"/>
    </xf>
    <xf numFmtId="0" fontId="8" fillId="8" borderId="9" xfId="0" applyFont="1" applyFill="1" applyBorder="1" applyAlignment="1" applyProtection="1">
      <alignment horizontal="center" vertical="center" wrapText="1"/>
    </xf>
    <xf numFmtId="0" fontId="2" fillId="4" borderId="6" xfId="0" applyFont="1" applyFill="1" applyBorder="1" applyAlignment="1" applyProtection="1">
      <alignment horizontal="left" vertical="center"/>
    </xf>
    <xf numFmtId="0" fontId="9" fillId="3" borderId="2" xfId="0" applyFont="1" applyFill="1" applyBorder="1" applyAlignment="1" applyProtection="1">
      <alignment horizontal="left" vertical="center"/>
    </xf>
    <xf numFmtId="0" fontId="8" fillId="8" borderId="11" xfId="0" applyFont="1" applyFill="1" applyBorder="1" applyAlignment="1" applyProtection="1">
      <alignment horizontal="center" vertical="center"/>
    </xf>
    <xf numFmtId="0" fontId="2" fillId="2" borderId="0" xfId="0" applyFont="1" applyFill="1" applyBorder="1" applyProtection="1"/>
    <xf numFmtId="0" fontId="0" fillId="2" borderId="0" xfId="0" applyFill="1" applyBorder="1" applyAlignment="1">
      <alignment vertical="center"/>
    </xf>
    <xf numFmtId="0" fontId="12" fillId="4" borderId="5" xfId="0" applyFont="1" applyFill="1" applyBorder="1" applyAlignment="1" applyProtection="1"/>
    <xf numFmtId="0" fontId="12" fillId="4" borderId="10" xfId="0" applyFont="1" applyFill="1" applyBorder="1" applyAlignment="1" applyProtection="1"/>
    <xf numFmtId="0" fontId="25" fillId="2" borderId="0" xfId="0" applyFont="1" applyFill="1"/>
    <xf numFmtId="0" fontId="25" fillId="2" borderId="0" xfId="0" applyFont="1" applyFill="1" applyProtection="1"/>
    <xf numFmtId="43" fontId="8" fillId="4" borderId="1" xfId="1" applyNumberFormat="1" applyFont="1" applyFill="1" applyBorder="1" applyProtection="1"/>
    <xf numFmtId="0" fontId="8" fillId="8" borderId="1" xfId="0" applyFont="1" applyFill="1" applyBorder="1" applyAlignment="1" applyProtection="1">
      <alignment horizontal="left" vertical="center" wrapText="1"/>
    </xf>
    <xf numFmtId="0" fontId="24" fillId="4" borderId="1" xfId="0" applyFont="1" applyFill="1" applyBorder="1" applyAlignment="1" applyProtection="1">
      <alignment vertical="center" wrapText="1"/>
    </xf>
    <xf numFmtId="43" fontId="7" fillId="2" borderId="0" xfId="0" applyNumberFormat="1" applyFont="1" applyFill="1"/>
    <xf numFmtId="14" fontId="8" fillId="4" borderId="1" xfId="0" applyNumberFormat="1" applyFont="1" applyFill="1" applyBorder="1" applyAlignment="1" applyProtection="1">
      <alignment horizontal="center" vertical="center"/>
    </xf>
    <xf numFmtId="43" fontId="13" fillId="2" borderId="0" xfId="0" applyNumberFormat="1" applyFont="1" applyFill="1" applyAlignment="1">
      <alignment vertical="center"/>
    </xf>
    <xf numFmtId="164" fontId="13" fillId="2" borderId="0" xfId="0" applyNumberFormat="1" applyFont="1" applyFill="1" applyAlignment="1">
      <alignment vertical="center"/>
    </xf>
    <xf numFmtId="9" fontId="13" fillId="2" borderId="0" xfId="2" applyFont="1" applyFill="1" applyBorder="1" applyAlignment="1">
      <alignment vertical="center"/>
    </xf>
    <xf numFmtId="0" fontId="13" fillId="2" borderId="0" xfId="0" applyFont="1" applyFill="1" applyBorder="1" applyAlignment="1">
      <alignment vertical="center"/>
    </xf>
    <xf numFmtId="164" fontId="13" fillId="2" borderId="0" xfId="1" applyNumberFormat="1" applyFont="1" applyFill="1" applyBorder="1" applyAlignment="1">
      <alignment vertical="center"/>
    </xf>
    <xf numFmtId="164" fontId="13" fillId="2" borderId="0" xfId="1" applyNumberFormat="1" applyFont="1" applyFill="1" applyBorder="1" applyAlignment="1">
      <alignment horizontal="center" vertical="center"/>
    </xf>
    <xf numFmtId="166" fontId="13" fillId="2" borderId="0" xfId="0" applyNumberFormat="1" applyFont="1" applyFill="1" applyAlignment="1">
      <alignment vertical="center"/>
    </xf>
    <xf numFmtId="165" fontId="13" fillId="2" borderId="0" xfId="0" applyNumberFormat="1" applyFont="1" applyFill="1" applyAlignment="1">
      <alignment vertical="center"/>
    </xf>
    <xf numFmtId="165" fontId="13" fillId="2" borderId="0" xfId="1" applyNumberFormat="1" applyFont="1" applyFill="1" applyBorder="1" applyAlignment="1">
      <alignment horizontal="center" vertical="center"/>
    </xf>
    <xf numFmtId="43" fontId="0" fillId="2" borderId="0" xfId="0" applyNumberFormat="1" applyFill="1" applyAlignment="1">
      <alignment vertical="center"/>
    </xf>
    <xf numFmtId="43" fontId="0" fillId="2" borderId="0" xfId="1" applyFont="1" applyFill="1" applyAlignment="1">
      <alignment vertical="center"/>
    </xf>
    <xf numFmtId="164" fontId="0" fillId="2" borderId="0" xfId="0" applyNumberFormat="1" applyFill="1" applyAlignment="1">
      <alignment vertical="center"/>
    </xf>
    <xf numFmtId="9" fontId="0" fillId="2" borderId="0" xfId="2" applyFont="1" applyFill="1" applyAlignment="1">
      <alignment vertical="center"/>
    </xf>
    <xf numFmtId="164" fontId="0" fillId="2" borderId="1" xfId="0" applyNumberFormat="1" applyFill="1" applyBorder="1" applyAlignment="1">
      <alignment vertical="center"/>
    </xf>
    <xf numFmtId="9" fontId="0" fillId="2" borderId="1" xfId="2" applyFont="1" applyFill="1" applyBorder="1" applyAlignment="1">
      <alignment vertical="center"/>
    </xf>
    <xf numFmtId="0" fontId="0" fillId="2" borderId="1" xfId="0" applyFill="1" applyBorder="1" applyAlignment="1">
      <alignment horizontal="center" vertical="center"/>
    </xf>
    <xf numFmtId="164" fontId="0" fillId="2" borderId="0" xfId="1" applyNumberFormat="1" applyFont="1" applyFill="1" applyAlignment="1">
      <alignment vertical="center"/>
    </xf>
    <xf numFmtId="0" fontId="8" fillId="8" borderId="58" xfId="0" applyFont="1" applyFill="1" applyBorder="1" applyAlignment="1" applyProtection="1">
      <alignment horizontal="center" vertical="center" wrapText="1"/>
    </xf>
    <xf numFmtId="0" fontId="8" fillId="8" borderId="58" xfId="0" applyFont="1" applyFill="1" applyBorder="1" applyAlignment="1" applyProtection="1">
      <alignment horizontal="center" vertical="center"/>
    </xf>
    <xf numFmtId="0" fontId="2" fillId="2" borderId="0" xfId="0" applyFont="1" applyFill="1" applyBorder="1" applyAlignment="1" applyProtection="1">
      <alignment horizontal="left" vertical="center"/>
      <protection locked="0"/>
    </xf>
    <xf numFmtId="0" fontId="9" fillId="3" borderId="26" xfId="0" applyFont="1" applyFill="1" applyBorder="1" applyAlignment="1" applyProtection="1">
      <alignment vertical="center" wrapText="1"/>
    </xf>
    <xf numFmtId="0" fontId="9" fillId="3" borderId="15" xfId="0" applyFont="1" applyFill="1" applyBorder="1" applyAlignment="1" applyProtection="1">
      <alignment vertical="center" wrapText="1"/>
    </xf>
    <xf numFmtId="0" fontId="9" fillId="3" borderId="59" xfId="0" applyFont="1" applyFill="1" applyBorder="1" applyAlignment="1" applyProtection="1">
      <alignment vertical="center"/>
    </xf>
    <xf numFmtId="0" fontId="16" fillId="2" borderId="0" xfId="0" applyFont="1" applyFill="1" applyBorder="1" applyAlignment="1" applyProtection="1">
      <alignment horizontal="left" vertical="center"/>
    </xf>
    <xf numFmtId="0" fontId="8" fillId="2" borderId="1" xfId="0" applyFont="1" applyFill="1" applyBorder="1" applyAlignment="1" applyProtection="1">
      <alignment vertical="center"/>
      <protection locked="0"/>
    </xf>
    <xf numFmtId="0" fontId="8" fillId="8" borderId="0" xfId="0" applyFont="1" applyFill="1" applyAlignment="1" applyProtection="1">
      <alignment horizontal="center" vertical="center"/>
    </xf>
    <xf numFmtId="0" fontId="18" fillId="3" borderId="45" xfId="0" applyFont="1" applyFill="1" applyBorder="1"/>
    <xf numFmtId="0" fontId="18" fillId="3" borderId="60" xfId="0" applyFont="1" applyFill="1" applyBorder="1"/>
    <xf numFmtId="0" fontId="0" fillId="2" borderId="66" xfId="0" applyFill="1" applyBorder="1"/>
    <xf numFmtId="0" fontId="27" fillId="2" borderId="63" xfId="0" applyFont="1" applyFill="1" applyBorder="1"/>
    <xf numFmtId="0" fontId="8" fillId="4" borderId="10" xfId="0" applyFont="1" applyFill="1" applyBorder="1" applyAlignment="1" applyProtection="1">
      <alignment horizontal="right"/>
    </xf>
    <xf numFmtId="1" fontId="2" fillId="2" borderId="0" xfId="0" applyNumberFormat="1" applyFont="1" applyFill="1" applyProtection="1"/>
    <xf numFmtId="0" fontId="9" fillId="3" borderId="19" xfId="0" applyFont="1" applyFill="1" applyBorder="1" applyAlignment="1" applyProtection="1">
      <alignment horizontal="left" vertical="center"/>
    </xf>
    <xf numFmtId="0" fontId="18" fillId="3" borderId="1" xfId="0" applyFont="1" applyFill="1" applyBorder="1"/>
    <xf numFmtId="0" fontId="0" fillId="2" borderId="1" xfId="0" applyFill="1" applyBorder="1"/>
    <xf numFmtId="0" fontId="8" fillId="4" borderId="10" xfId="0" applyFont="1" applyFill="1" applyBorder="1" applyAlignment="1" applyProtection="1">
      <alignment horizontal="right" vertical="center"/>
    </xf>
    <xf numFmtId="14" fontId="8" fillId="2" borderId="0" xfId="0" applyNumberFormat="1" applyFont="1" applyFill="1" applyAlignment="1" applyProtection="1"/>
    <xf numFmtId="0" fontId="8" fillId="5" borderId="2" xfId="0" applyFont="1" applyFill="1" applyBorder="1" applyAlignment="1">
      <alignment vertical="center" wrapText="1"/>
    </xf>
    <xf numFmtId="14" fontId="8" fillId="2" borderId="1" xfId="0" applyNumberFormat="1" applyFont="1" applyFill="1" applyBorder="1" applyAlignment="1" applyProtection="1">
      <alignment vertical="center"/>
      <protection locked="0"/>
    </xf>
    <xf numFmtId="0" fontId="8" fillId="8" borderId="2" xfId="0" applyFont="1" applyFill="1" applyBorder="1" applyAlignment="1">
      <alignment vertical="center" wrapText="1"/>
    </xf>
    <xf numFmtId="43" fontId="0" fillId="2" borderId="1" xfId="1" applyFont="1" applyFill="1" applyBorder="1"/>
    <xf numFmtId="0" fontId="30" fillId="9" borderId="1" xfId="4" applyBorder="1"/>
    <xf numFmtId="0" fontId="9" fillId="3" borderId="67" xfId="0" applyFont="1" applyFill="1" applyBorder="1" applyAlignment="1" applyProtection="1">
      <alignment vertical="center" wrapText="1"/>
    </xf>
    <xf numFmtId="0" fontId="8" fillId="5" borderId="1" xfId="0" applyFont="1" applyFill="1" applyBorder="1" applyProtection="1"/>
    <xf numFmtId="43" fontId="0" fillId="2" borderId="0" xfId="1" applyFont="1" applyFill="1" applyBorder="1"/>
    <xf numFmtId="0" fontId="0" fillId="2" borderId="0" xfId="0" applyFill="1" applyBorder="1" applyAlignment="1">
      <alignment wrapText="1"/>
    </xf>
    <xf numFmtId="0" fontId="30" fillId="2" borderId="0" xfId="4" applyFill="1" applyBorder="1"/>
    <xf numFmtId="0" fontId="30" fillId="2" borderId="0" xfId="4" applyFill="1"/>
    <xf numFmtId="0" fontId="18" fillId="3" borderId="42" xfId="0" applyFont="1" applyFill="1" applyBorder="1"/>
    <xf numFmtId="0" fontId="9" fillId="3" borderId="1" xfId="0" applyFont="1" applyFill="1" applyBorder="1" applyAlignment="1" applyProtection="1">
      <alignment vertical="center" wrapText="1"/>
    </xf>
    <xf numFmtId="0" fontId="32" fillId="2" borderId="0" xfId="0" applyFont="1" applyFill="1" applyBorder="1" applyAlignment="1" applyProtection="1">
      <alignment wrapText="1"/>
    </xf>
    <xf numFmtId="0" fontId="2" fillId="2" borderId="1" xfId="0" applyFont="1" applyFill="1" applyBorder="1" applyAlignment="1" applyProtection="1">
      <protection locked="0"/>
    </xf>
    <xf numFmtId="0" fontId="8" fillId="2" borderId="42"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left" vertical="center"/>
      <protection locked="0"/>
    </xf>
    <xf numFmtId="0" fontId="9" fillId="3" borderId="68" xfId="0" applyFont="1" applyFill="1" applyBorder="1" applyAlignment="1" applyProtection="1">
      <alignment horizontal="left" vertical="center"/>
    </xf>
    <xf numFmtId="0" fontId="14" fillId="5" borderId="1" xfId="0" applyFont="1" applyFill="1" applyBorder="1" applyAlignment="1" applyProtection="1">
      <alignment horizontal="left" vertical="center"/>
    </xf>
    <xf numFmtId="0" fontId="8" fillId="5" borderId="1" xfId="0" applyFont="1" applyFill="1" applyBorder="1" applyAlignment="1" applyProtection="1"/>
    <xf numFmtId="0" fontId="2" fillId="2" borderId="7" xfId="0" applyFont="1" applyFill="1" applyBorder="1" applyProtection="1"/>
    <xf numFmtId="0" fontId="19" fillId="3" borderId="42" xfId="0" applyFont="1" applyFill="1" applyBorder="1" applyAlignment="1" applyProtection="1"/>
    <xf numFmtId="0" fontId="19" fillId="3" borderId="16" xfId="0" applyFont="1" applyFill="1" applyBorder="1" applyAlignment="1" applyProtection="1"/>
    <xf numFmtId="0" fontId="19" fillId="3" borderId="39" xfId="0" applyFont="1" applyFill="1" applyBorder="1" applyAlignment="1" applyProtection="1"/>
    <xf numFmtId="0" fontId="8" fillId="4" borderId="6" xfId="0" applyFont="1" applyFill="1" applyBorder="1"/>
    <xf numFmtId="0" fontId="7" fillId="4" borderId="5" xfId="0" applyFont="1" applyFill="1" applyBorder="1"/>
    <xf numFmtId="0" fontId="7" fillId="4" borderId="10" xfId="0" applyFont="1" applyFill="1" applyBorder="1"/>
    <xf numFmtId="0" fontId="8" fillId="4" borderId="1" xfId="0" applyFont="1" applyFill="1" applyBorder="1" applyAlignment="1" applyProtection="1">
      <alignment horizontal="left" vertical="center"/>
    </xf>
    <xf numFmtId="0" fontId="8" fillId="4" borderId="2" xfId="0" applyFont="1" applyFill="1" applyBorder="1" applyAlignment="1" applyProtection="1">
      <alignment vertical="center"/>
    </xf>
    <xf numFmtId="0" fontId="8" fillId="4" borderId="1" xfId="0" applyFont="1" applyFill="1" applyBorder="1" applyAlignment="1" applyProtection="1">
      <alignment horizontal="center" vertical="center" wrapText="1"/>
    </xf>
    <xf numFmtId="164" fontId="8" fillId="4" borderId="1" xfId="1" applyNumberFormat="1" applyFont="1" applyFill="1" applyBorder="1" applyAlignment="1" applyProtection="1">
      <alignment vertical="center"/>
    </xf>
    <xf numFmtId="0" fontId="8" fillId="5" borderId="42" xfId="0" applyFont="1" applyFill="1" applyBorder="1" applyAlignment="1">
      <alignment horizontal="center" vertical="center"/>
    </xf>
    <xf numFmtId="0" fontId="9" fillId="3" borderId="26" xfId="0" applyFont="1" applyFill="1" applyBorder="1" applyAlignment="1" applyProtection="1">
      <alignment horizontal="left" vertical="center" wrapText="1"/>
    </xf>
    <xf numFmtId="164" fontId="8" fillId="4" borderId="1" xfId="1" applyNumberFormat="1" applyFont="1" applyFill="1" applyBorder="1" applyAlignment="1" applyProtection="1">
      <alignment vertical="top"/>
    </xf>
    <xf numFmtId="0" fontId="8" fillId="8" borderId="1" xfId="0" applyFont="1" applyFill="1" applyBorder="1" applyAlignment="1" applyProtection="1">
      <alignment horizontal="center"/>
    </xf>
    <xf numFmtId="0" fontId="8" fillId="5" borderId="1" xfId="0" applyFont="1" applyFill="1" applyBorder="1" applyAlignment="1" applyProtection="1">
      <alignment horizontal="center"/>
    </xf>
    <xf numFmtId="164" fontId="8" fillId="4" borderId="1" xfId="1" applyNumberFormat="1" applyFont="1" applyFill="1" applyBorder="1" applyProtection="1"/>
    <xf numFmtId="0" fontId="8" fillId="8" borderId="11" xfId="0" applyFont="1" applyFill="1" applyBorder="1" applyAlignment="1">
      <alignment horizontal="center" vertical="center"/>
    </xf>
    <xf numFmtId="0" fontId="0" fillId="3" borderId="0" xfId="0" applyFill="1" applyAlignment="1">
      <alignment vertical="center"/>
    </xf>
    <xf numFmtId="0" fontId="8" fillId="4" borderId="0" xfId="0" applyFont="1" applyFill="1" applyProtection="1"/>
    <xf numFmtId="0" fontId="8" fillId="4" borderId="0" xfId="0" applyFont="1" applyFill="1" applyAlignment="1" applyProtection="1">
      <alignment vertical="center"/>
    </xf>
    <xf numFmtId="43" fontId="8" fillId="4" borderId="0" xfId="0" applyNumberFormat="1" applyFont="1" applyFill="1" applyProtection="1"/>
    <xf numFmtId="0" fontId="8" fillId="2" borderId="1" xfId="0" applyFont="1" applyFill="1" applyBorder="1" applyAlignment="1" applyProtection="1">
      <alignment horizontal="center" vertical="center"/>
      <protection locked="0"/>
    </xf>
    <xf numFmtId="1" fontId="2" fillId="2" borderId="11" xfId="0" applyNumberFormat="1" applyFont="1" applyFill="1" applyBorder="1" applyProtection="1"/>
    <xf numFmtId="0" fontId="2" fillId="2" borderId="9" xfId="0" applyFont="1" applyFill="1" applyBorder="1" applyAlignment="1">
      <alignment vertical="center"/>
    </xf>
    <xf numFmtId="1" fontId="2" fillId="2" borderId="12" xfId="0" applyNumberFormat="1" applyFont="1" applyFill="1" applyBorder="1" applyProtection="1"/>
    <xf numFmtId="14" fontId="7" fillId="4" borderId="0" xfId="0" applyNumberFormat="1" applyFont="1" applyFill="1" applyBorder="1" applyAlignment="1"/>
    <xf numFmtId="43" fontId="7" fillId="4" borderId="11" xfId="1" applyFont="1" applyFill="1" applyBorder="1" applyAlignment="1"/>
    <xf numFmtId="14" fontId="7" fillId="4" borderId="11" xfId="0" applyNumberFormat="1" applyFont="1" applyFill="1" applyBorder="1" applyAlignment="1"/>
    <xf numFmtId="14" fontId="7" fillId="4" borderId="2" xfId="0" applyNumberFormat="1" applyFont="1" applyFill="1" applyBorder="1" applyAlignment="1"/>
    <xf numFmtId="14" fontId="7" fillId="2" borderId="1" xfId="0" applyNumberFormat="1" applyFont="1" applyFill="1" applyBorder="1" applyAlignment="1" applyProtection="1">
      <protection locked="0"/>
    </xf>
    <xf numFmtId="0" fontId="2" fillId="2" borderId="3" xfId="0" applyFont="1" applyFill="1" applyBorder="1" applyProtection="1"/>
    <xf numFmtId="0" fontId="35" fillId="0" borderId="0" xfId="0" applyFont="1" applyAlignment="1">
      <alignment vertical="center"/>
    </xf>
    <xf numFmtId="0" fontId="37" fillId="0" borderId="0" xfId="0" applyFont="1" applyAlignment="1">
      <alignment vertical="center"/>
    </xf>
    <xf numFmtId="0" fontId="38" fillId="0" borderId="0" xfId="0" applyFont="1" applyAlignment="1">
      <alignment vertical="center"/>
    </xf>
    <xf numFmtId="0" fontId="2" fillId="0" borderId="0" xfId="0" applyFont="1" applyAlignment="1">
      <alignment horizontal="left" vertical="center" wrapText="1"/>
    </xf>
    <xf numFmtId="0" fontId="41" fillId="0" borderId="0" xfId="0" applyFont="1"/>
    <xf numFmtId="0" fontId="2" fillId="0" borderId="0" xfId="0" applyFont="1" applyAlignment="1">
      <alignment vertical="center"/>
    </xf>
    <xf numFmtId="0" fontId="35" fillId="2" borderId="0" xfId="0" applyFont="1" applyFill="1" applyBorder="1" applyAlignment="1">
      <alignment vertical="center"/>
    </xf>
    <xf numFmtId="0" fontId="36" fillId="2" borderId="0" xfId="0" applyFont="1" applyFill="1" applyBorder="1" applyAlignment="1">
      <alignment vertical="center"/>
    </xf>
    <xf numFmtId="0" fontId="37" fillId="2" borderId="0" xfId="0" applyFont="1" applyFill="1" applyBorder="1" applyAlignment="1">
      <alignment vertical="center"/>
    </xf>
    <xf numFmtId="0" fontId="38" fillId="2" borderId="0" xfId="0" applyFont="1" applyFill="1" applyBorder="1" applyAlignment="1">
      <alignment vertical="center"/>
    </xf>
    <xf numFmtId="0" fontId="2" fillId="2" borderId="0" xfId="0" applyFont="1" applyFill="1" applyBorder="1" applyAlignment="1">
      <alignment vertical="top" wrapText="1"/>
    </xf>
    <xf numFmtId="0" fontId="2" fillId="2" borderId="0" xfId="0" applyFont="1" applyFill="1" applyBorder="1" applyAlignment="1">
      <alignment vertical="center" wrapText="1"/>
    </xf>
    <xf numFmtId="0" fontId="2" fillId="2" borderId="0" xfId="0" applyFont="1" applyFill="1" applyBorder="1" applyAlignment="1">
      <alignment horizontal="left" vertical="center" wrapText="1"/>
    </xf>
    <xf numFmtId="0" fontId="34" fillId="2" borderId="0" xfId="0" applyFont="1" applyFill="1" applyBorder="1" applyAlignment="1">
      <alignment vertical="center" wrapText="1"/>
    </xf>
    <xf numFmtId="0" fontId="39" fillId="2" borderId="0" xfId="0" applyFont="1" applyFill="1" applyBorder="1" applyAlignment="1">
      <alignment vertical="center" wrapText="1"/>
    </xf>
    <xf numFmtId="0" fontId="40" fillId="2" borderId="0" xfId="0" applyFont="1" applyFill="1" applyBorder="1" applyAlignment="1">
      <alignment vertical="center" wrapText="1"/>
    </xf>
    <xf numFmtId="14" fontId="3" fillId="2" borderId="0" xfId="0" applyNumberFormat="1" applyFont="1" applyFill="1" applyBorder="1" applyAlignment="1">
      <alignment vertical="center" wrapText="1"/>
    </xf>
    <xf numFmtId="0" fontId="3" fillId="2" borderId="0" xfId="0" applyFont="1" applyFill="1" applyBorder="1" applyAlignment="1">
      <alignment vertical="top" wrapText="1"/>
    </xf>
    <xf numFmtId="0" fontId="41" fillId="2" borderId="0" xfId="0" applyFont="1" applyFill="1" applyBorder="1"/>
    <xf numFmtId="0" fontId="42" fillId="2" borderId="0" xfId="0" applyFont="1" applyFill="1" applyBorder="1"/>
    <xf numFmtId="0" fontId="43" fillId="2" borderId="0" xfId="0" applyFont="1" applyFill="1" applyBorder="1" applyAlignment="1">
      <alignment vertical="center" wrapText="1"/>
    </xf>
    <xf numFmtId="0" fontId="29" fillId="2" borderId="0" xfId="0" applyFont="1" applyFill="1" applyBorder="1"/>
    <xf numFmtId="0" fontId="29" fillId="0" borderId="0" xfId="0" applyFont="1"/>
    <xf numFmtId="0" fontId="29" fillId="2" borderId="0" xfId="0" applyFont="1" applyFill="1" applyBorder="1" applyAlignment="1">
      <alignment vertical="center"/>
    </xf>
    <xf numFmtId="0" fontId="29" fillId="0" borderId="0" xfId="0" applyFont="1" applyAlignment="1">
      <alignment vertical="center"/>
    </xf>
    <xf numFmtId="0" fontId="29" fillId="2" borderId="0" xfId="0" applyFont="1" applyFill="1" applyBorder="1" applyAlignment="1"/>
    <xf numFmtId="0" fontId="9" fillId="3" borderId="57" xfId="0" applyFont="1" applyFill="1" applyBorder="1" applyAlignment="1" applyProtection="1">
      <alignment vertical="center" wrapText="1"/>
    </xf>
    <xf numFmtId="0" fontId="8" fillId="4" borderId="57" xfId="0" applyFont="1" applyFill="1" applyBorder="1" applyAlignment="1" applyProtection="1">
      <alignment horizontal="right" vertical="center"/>
    </xf>
    <xf numFmtId="0" fontId="25" fillId="2" borderId="0" xfId="0" applyFont="1" applyFill="1" applyAlignment="1">
      <alignment vertical="center"/>
    </xf>
    <xf numFmtId="0" fontId="25" fillId="2" borderId="0" xfId="0" applyFont="1" applyFill="1" applyBorder="1" applyAlignment="1">
      <alignment vertical="center"/>
    </xf>
    <xf numFmtId="164" fontId="25" fillId="2" borderId="0" xfId="0" applyNumberFormat="1" applyFont="1" applyFill="1" applyAlignment="1">
      <alignment vertical="center"/>
    </xf>
    <xf numFmtId="0" fontId="12" fillId="4" borderId="6" xfId="0" applyFont="1" applyFill="1" applyBorder="1" applyAlignment="1">
      <alignment horizontal="left" vertical="center"/>
    </xf>
    <xf numFmtId="0" fontId="2" fillId="4" borderId="10" xfId="0" applyFont="1" applyFill="1" applyBorder="1"/>
    <xf numFmtId="0" fontId="12" fillId="4" borderId="5" xfId="0" applyFont="1" applyFill="1" applyBorder="1" applyAlignment="1">
      <alignment horizontal="left" vertical="center"/>
    </xf>
    <xf numFmtId="0" fontId="8" fillId="8" borderId="0" xfId="0" applyFont="1" applyFill="1" applyBorder="1" applyAlignment="1" applyProtection="1">
      <alignment horizontal="center"/>
    </xf>
    <xf numFmtId="0" fontId="8" fillId="5" borderId="11" xfId="0" applyFont="1" applyFill="1" applyBorder="1" applyAlignment="1" applyProtection="1">
      <alignment horizontal="center"/>
    </xf>
    <xf numFmtId="0" fontId="8" fillId="8" borderId="11" xfId="0" applyFont="1" applyFill="1" applyBorder="1" applyAlignment="1" applyProtection="1">
      <alignment horizontal="center"/>
    </xf>
    <xf numFmtId="0" fontId="7" fillId="2" borderId="0" xfId="0" applyFont="1" applyFill="1" applyAlignment="1" applyProtection="1">
      <alignment vertical="center"/>
      <protection locked="0"/>
    </xf>
    <xf numFmtId="14" fontId="8" fillId="2" borderId="0" xfId="0" applyNumberFormat="1" applyFont="1" applyFill="1" applyAlignment="1" applyProtection="1">
      <protection locked="0"/>
    </xf>
    <xf numFmtId="14" fontId="8" fillId="2" borderId="1" xfId="0" applyNumberFormat="1" applyFont="1" applyFill="1" applyBorder="1" applyAlignment="1" applyProtection="1">
      <alignment horizontal="right" vertical="center"/>
      <protection locked="0"/>
    </xf>
    <xf numFmtId="0" fontId="9" fillId="3" borderId="27" xfId="0" applyFont="1" applyFill="1" applyBorder="1" applyAlignment="1" applyProtection="1">
      <alignment horizontal="left" vertical="center"/>
    </xf>
    <xf numFmtId="0" fontId="9" fillId="3" borderId="19" xfId="0" applyFont="1" applyFill="1" applyBorder="1" applyAlignment="1" applyProtection="1">
      <alignment horizontal="left" vertical="center"/>
    </xf>
    <xf numFmtId="0" fontId="2" fillId="2" borderId="35" xfId="0" applyFont="1" applyFill="1" applyBorder="1" applyAlignment="1" applyProtection="1">
      <alignment horizontal="left" vertical="center"/>
      <protection locked="0"/>
    </xf>
    <xf numFmtId="0" fontId="2" fillId="2" borderId="29"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9" fillId="3" borderId="19" xfId="0" applyFont="1" applyFill="1" applyBorder="1" applyAlignment="1" applyProtection="1">
      <alignment horizontal="left" vertical="center"/>
    </xf>
    <xf numFmtId="0" fontId="2" fillId="4" borderId="5" xfId="0" applyFont="1" applyFill="1" applyBorder="1" applyAlignment="1" applyProtection="1">
      <alignment horizontal="left" vertical="center"/>
    </xf>
    <xf numFmtId="0" fontId="9" fillId="3" borderId="28" xfId="0" applyFont="1" applyFill="1" applyBorder="1" applyAlignment="1" applyProtection="1">
      <alignment horizontal="left" vertical="center" wrapText="1"/>
    </xf>
    <xf numFmtId="0" fontId="2" fillId="2" borderId="3" xfId="0" applyFont="1" applyFill="1" applyBorder="1" applyAlignment="1" applyProtection="1">
      <alignment horizontal="left" vertical="center"/>
    </xf>
    <xf numFmtId="0" fontId="9" fillId="3" borderId="36" xfId="0" applyFont="1" applyFill="1" applyBorder="1" applyAlignment="1" applyProtection="1">
      <alignment horizontal="left" vertical="center"/>
    </xf>
    <xf numFmtId="0" fontId="9" fillId="3" borderId="42" xfId="0" applyFont="1" applyFill="1" applyBorder="1" applyAlignment="1" applyProtection="1">
      <alignment horizontal="left" vertical="center"/>
    </xf>
    <xf numFmtId="0" fontId="9" fillId="3" borderId="37" xfId="0" applyFont="1" applyFill="1" applyBorder="1" applyAlignment="1" applyProtection="1">
      <alignment horizontal="left" vertical="center"/>
    </xf>
    <xf numFmtId="0" fontId="9" fillId="3" borderId="31" xfId="0" applyFont="1" applyFill="1" applyBorder="1" applyAlignment="1" applyProtection="1">
      <alignment horizontal="left"/>
    </xf>
    <xf numFmtId="0" fontId="9" fillId="3" borderId="24" xfId="0" applyFont="1" applyFill="1" applyBorder="1" applyAlignment="1" applyProtection="1">
      <alignment horizontal="left" vertical="center"/>
    </xf>
    <xf numFmtId="0" fontId="17" fillId="5" borderId="2" xfId="0" applyFont="1" applyFill="1" applyBorder="1" applyAlignment="1" applyProtection="1">
      <alignment horizontal="left" vertical="center"/>
    </xf>
    <xf numFmtId="0" fontId="2" fillId="5" borderId="3" xfId="0" applyFont="1" applyFill="1" applyBorder="1" applyAlignment="1" applyProtection="1">
      <alignment horizontal="left" vertical="center"/>
    </xf>
    <xf numFmtId="0" fontId="2" fillId="5" borderId="4" xfId="0" applyFont="1" applyFill="1" applyBorder="1" applyAlignment="1" applyProtection="1">
      <alignment horizontal="left" vertical="center"/>
    </xf>
    <xf numFmtId="0" fontId="9" fillId="3" borderId="18" xfId="0" applyFont="1" applyFill="1" applyBorder="1" applyAlignment="1" applyProtection="1">
      <alignment horizontal="left" vertical="center"/>
    </xf>
    <xf numFmtId="0" fontId="2" fillId="2" borderId="32" xfId="0" applyFont="1" applyFill="1" applyBorder="1" applyAlignment="1" applyProtection="1">
      <alignment horizontal="left" vertical="center"/>
    </xf>
    <xf numFmtId="0" fontId="2" fillId="2" borderId="8" xfId="0" applyFont="1" applyFill="1" applyBorder="1" applyAlignment="1" applyProtection="1">
      <alignment horizontal="left" vertical="center"/>
      <protection locked="0"/>
    </xf>
    <xf numFmtId="0" fontId="2" fillId="2" borderId="17" xfId="0" applyFont="1" applyFill="1" applyBorder="1" applyAlignment="1">
      <alignment horizontal="left" vertical="center"/>
    </xf>
    <xf numFmtId="0" fontId="2" fillId="2" borderId="0" xfId="0" applyFont="1" applyFill="1" applyAlignment="1">
      <alignment horizontal="left" vertical="center"/>
    </xf>
    <xf numFmtId="0" fontId="2" fillId="2" borderId="11" xfId="0" applyFont="1" applyFill="1" applyBorder="1" applyAlignment="1" applyProtection="1">
      <alignment horizontal="left" vertical="center"/>
    </xf>
    <xf numFmtId="0" fontId="9" fillId="3" borderId="16" xfId="0" applyFont="1" applyFill="1" applyBorder="1" applyAlignment="1" applyProtection="1">
      <alignment horizontal="left" vertical="center"/>
    </xf>
    <xf numFmtId="0" fontId="9" fillId="3" borderId="31" xfId="0" applyFont="1" applyFill="1" applyBorder="1" applyAlignment="1" applyProtection="1">
      <alignment horizontal="left" vertical="center"/>
    </xf>
    <xf numFmtId="0" fontId="9" fillId="3" borderId="14" xfId="0" applyFont="1" applyFill="1" applyBorder="1" applyAlignment="1" applyProtection="1">
      <alignment horizontal="left" vertical="center"/>
    </xf>
    <xf numFmtId="0" fontId="9" fillId="3" borderId="15" xfId="0" applyFont="1" applyFill="1" applyBorder="1" applyAlignment="1" applyProtection="1">
      <alignment horizontal="left" vertical="center"/>
    </xf>
    <xf numFmtId="0" fontId="0" fillId="2" borderId="13" xfId="0" applyFill="1" applyBorder="1"/>
    <xf numFmtId="0" fontId="0" fillId="2" borderId="57" xfId="0" applyFill="1" applyBorder="1" applyAlignment="1">
      <alignment wrapText="1"/>
    </xf>
    <xf numFmtId="0" fontId="0" fillId="2" borderId="57" xfId="0" applyFill="1" applyBorder="1"/>
    <xf numFmtId="0" fontId="30" fillId="2" borderId="57" xfId="4" applyFill="1" applyBorder="1"/>
    <xf numFmtId="0" fontId="8" fillId="2" borderId="1" xfId="0" applyFont="1" applyFill="1" applyBorder="1" applyAlignment="1" applyProtection="1">
      <alignment horizontal="left" vertical="center" wrapText="1"/>
      <protection locked="0"/>
    </xf>
    <xf numFmtId="0" fontId="46" fillId="2" borderId="0" xfId="0" applyFont="1" applyFill="1"/>
    <xf numFmtId="0" fontId="9" fillId="3" borderId="36" xfId="0" applyFont="1" applyFill="1" applyBorder="1" applyAlignment="1">
      <alignment horizontal="left" vertical="center"/>
    </xf>
    <xf numFmtId="0" fontId="9" fillId="3" borderId="0" xfId="0" applyFont="1" applyFill="1" applyBorder="1" applyAlignment="1">
      <alignment horizontal="left" vertical="center"/>
    </xf>
    <xf numFmtId="0" fontId="9" fillId="3" borderId="37" xfId="0" applyFont="1" applyFill="1" applyBorder="1" applyAlignment="1">
      <alignment horizontal="left" vertical="center"/>
    </xf>
    <xf numFmtId="0" fontId="9" fillId="3" borderId="30" xfId="0" applyFont="1" applyFill="1" applyBorder="1" applyAlignment="1">
      <alignment horizontal="left" vertical="center"/>
    </xf>
    <xf numFmtId="0" fontId="47" fillId="4" borderId="6" xfId="0" applyFont="1" applyFill="1" applyBorder="1" applyAlignment="1" applyProtection="1">
      <alignment vertical="center"/>
    </xf>
    <xf numFmtId="0" fontId="42" fillId="2" borderId="0" xfId="0" applyFont="1" applyFill="1"/>
    <xf numFmtId="0" fontId="8" fillId="5" borderId="1" xfId="0" applyFont="1" applyFill="1" applyBorder="1" applyAlignment="1" applyProtection="1">
      <alignment horizontal="center" vertical="center"/>
    </xf>
    <xf numFmtId="0" fontId="9" fillId="3" borderId="27" xfId="0" applyFont="1" applyFill="1" applyBorder="1" applyAlignment="1">
      <alignment vertical="center" wrapText="1"/>
    </xf>
    <xf numFmtId="0" fontId="8" fillId="4" borderId="1" xfId="0" applyFont="1" applyFill="1" applyBorder="1" applyAlignment="1">
      <alignment horizontal="left" vertical="center"/>
    </xf>
    <xf numFmtId="0" fontId="9" fillId="3" borderId="54" xfId="0" applyFont="1" applyFill="1" applyBorder="1" applyAlignment="1">
      <alignment vertical="center" wrapText="1"/>
    </xf>
    <xf numFmtId="0" fontId="16" fillId="2" borderId="9" xfId="0" applyFont="1" applyFill="1" applyBorder="1" applyAlignment="1" applyProtection="1">
      <alignment horizontal="left" vertical="center" wrapText="1"/>
    </xf>
    <xf numFmtId="0" fontId="8" fillId="5" borderId="1" xfId="0" applyFont="1" applyFill="1" applyBorder="1" applyAlignment="1" applyProtection="1">
      <alignment horizontal="center" vertical="center"/>
    </xf>
    <xf numFmtId="0" fontId="50" fillId="2" borderId="0" xfId="0" applyFont="1" applyFill="1"/>
    <xf numFmtId="0" fontId="18" fillId="3" borderId="0" xfId="0" applyFont="1" applyFill="1"/>
    <xf numFmtId="0" fontId="48" fillId="2" borderId="0" xfId="0" applyFont="1" applyFill="1"/>
    <xf numFmtId="0" fontId="48" fillId="0" borderId="0" xfId="0" applyFont="1"/>
    <xf numFmtId="0" fontId="51" fillId="0" borderId="0" xfId="0" applyFont="1"/>
    <xf numFmtId="0" fontId="1" fillId="2" borderId="0" xfId="0" applyFont="1" applyFill="1"/>
    <xf numFmtId="0" fontId="51" fillId="2" borderId="0" xfId="0" applyFont="1" applyFill="1"/>
    <xf numFmtId="0" fontId="52" fillId="0" borderId="0" xfId="0" applyFont="1"/>
    <xf numFmtId="0" fontId="49" fillId="0" borderId="0" xfId="0" applyFont="1"/>
    <xf numFmtId="0" fontId="48" fillId="0" borderId="0" xfId="0" applyFont="1" applyAlignment="1">
      <alignment vertical="center"/>
    </xf>
    <xf numFmtId="14" fontId="8" fillId="2" borderId="0" xfId="0" applyNumberFormat="1" applyFont="1" applyFill="1" applyAlignment="1" applyProtection="1">
      <alignment horizontal="right"/>
    </xf>
    <xf numFmtId="14" fontId="0" fillId="2" borderId="0" xfId="0" applyNumberFormat="1" applyFill="1"/>
    <xf numFmtId="14" fontId="26" fillId="4" borderId="8" xfId="0" applyNumberFormat="1" applyFont="1" applyFill="1" applyBorder="1" applyAlignment="1" applyProtection="1">
      <alignment horizontal="center" vertical="center" wrapText="1"/>
    </xf>
    <xf numFmtId="14" fontId="26" fillId="4" borderId="12" xfId="0" applyNumberFormat="1" applyFont="1" applyFill="1" applyBorder="1" applyAlignment="1" applyProtection="1">
      <alignment horizontal="center" vertical="center" wrapText="1"/>
    </xf>
    <xf numFmtId="0" fontId="2" fillId="0" borderId="0" xfId="0" applyFont="1" applyProtection="1">
      <protection locked="0"/>
    </xf>
    <xf numFmtId="164" fontId="2" fillId="0" borderId="0" xfId="0" applyNumberFormat="1" applyFont="1" applyProtection="1">
      <protection locked="0"/>
    </xf>
    <xf numFmtId="164" fontId="2" fillId="0" borderId="0" xfId="1" applyNumberFormat="1" applyFont="1" applyProtection="1">
      <protection locked="0"/>
    </xf>
    <xf numFmtId="164" fontId="2" fillId="0" borderId="0" xfId="1" applyNumberFormat="1" applyFont="1" applyAlignment="1" applyProtection="1">
      <alignment vertical="center"/>
      <protection locked="0"/>
    </xf>
    <xf numFmtId="0" fontId="12" fillId="4" borderId="6" xfId="0" applyFont="1" applyFill="1" applyBorder="1" applyAlignment="1" applyProtection="1">
      <alignment horizontal="left" vertical="center" wrapText="1"/>
    </xf>
    <xf numFmtId="14" fontId="8" fillId="2" borderId="0" xfId="0" applyNumberFormat="1" applyFont="1" applyFill="1" applyAlignment="1">
      <alignment horizontal="right"/>
    </xf>
    <xf numFmtId="0" fontId="2" fillId="2" borderId="0" xfId="0" applyFont="1" applyFill="1" applyAlignment="1" applyProtection="1">
      <alignment vertical="center"/>
      <protection locked="0"/>
    </xf>
    <xf numFmtId="0" fontId="19" fillId="3" borderId="40" xfId="0" applyFont="1" applyFill="1" applyBorder="1" applyAlignment="1" applyProtection="1"/>
    <xf numFmtId="0" fontId="19" fillId="3" borderId="17" xfId="0" applyFont="1" applyFill="1" applyBorder="1" applyAlignment="1" applyProtection="1"/>
    <xf numFmtId="0" fontId="14" fillId="8" borderId="39" xfId="0" applyFont="1" applyFill="1" applyBorder="1" applyAlignment="1" applyProtection="1">
      <alignment wrapText="1"/>
    </xf>
    <xf numFmtId="0" fontId="14" fillId="8" borderId="14" xfId="0" applyFont="1" applyFill="1" applyBorder="1" applyAlignment="1" applyProtection="1"/>
    <xf numFmtId="0" fontId="13" fillId="2" borderId="0" xfId="0" applyFont="1" applyFill="1"/>
    <xf numFmtId="0" fontId="13" fillId="2" borderId="0" xfId="0" applyFont="1" applyFill="1" applyBorder="1"/>
    <xf numFmtId="0" fontId="13" fillId="2" borderId="0" xfId="0" applyFont="1" applyFill="1" applyBorder="1" applyProtection="1"/>
    <xf numFmtId="14" fontId="7" fillId="4" borderId="11" xfId="0" applyNumberFormat="1" applyFont="1" applyFill="1" applyBorder="1"/>
    <xf numFmtId="14" fontId="7" fillId="4" borderId="11" xfId="0" applyNumberFormat="1" applyFont="1" applyFill="1" applyBorder="1" applyAlignment="1">
      <alignment vertical="center"/>
    </xf>
    <xf numFmtId="14" fontId="7" fillId="4" borderId="12" xfId="0" applyNumberFormat="1" applyFont="1" applyFill="1" applyBorder="1"/>
    <xf numFmtId="0" fontId="9" fillId="2" borderId="67" xfId="0" applyFont="1" applyFill="1" applyBorder="1"/>
    <xf numFmtId="164" fontId="20" fillId="2" borderId="67" xfId="1" applyNumberFormat="1" applyFont="1" applyFill="1" applyBorder="1"/>
    <xf numFmtId="164" fontId="20" fillId="2" borderId="0" xfId="1" applyNumberFormat="1" applyFont="1" applyFill="1"/>
    <xf numFmtId="164" fontId="9" fillId="2" borderId="0" xfId="1" applyNumberFormat="1" applyFont="1" applyFill="1"/>
    <xf numFmtId="164" fontId="20" fillId="2" borderId="67" xfId="1" applyNumberFormat="1" applyFont="1" applyFill="1" applyBorder="1" applyAlignment="1">
      <alignment vertical="center"/>
    </xf>
    <xf numFmtId="164" fontId="20" fillId="2" borderId="27" xfId="1" applyNumberFormat="1" applyFont="1" applyFill="1" applyBorder="1"/>
    <xf numFmtId="0" fontId="8" fillId="8" borderId="32" xfId="0" applyFont="1" applyFill="1" applyBorder="1" applyAlignment="1" applyProtection="1">
      <alignment vertical="center"/>
    </xf>
    <xf numFmtId="0" fontId="8" fillId="8" borderId="16" xfId="0" applyFont="1" applyFill="1" applyBorder="1" applyAlignment="1" applyProtection="1">
      <alignment vertical="center"/>
    </xf>
    <xf numFmtId="0" fontId="8" fillId="8" borderId="39" xfId="0" applyFont="1" applyFill="1" applyBorder="1" applyAlignment="1" applyProtection="1">
      <alignment vertical="center"/>
    </xf>
    <xf numFmtId="0" fontId="8" fillId="8" borderId="39" xfId="0" applyFont="1" applyFill="1" applyBorder="1" applyAlignment="1">
      <alignment vertical="center"/>
    </xf>
    <xf numFmtId="0" fontId="48" fillId="8" borderId="1" xfId="0" applyFont="1" applyFill="1" applyBorder="1" applyAlignment="1">
      <alignment horizontal="center" vertical="center"/>
    </xf>
    <xf numFmtId="0" fontId="48" fillId="11" borderId="1" xfId="0" applyFont="1" applyFill="1" applyBorder="1" applyAlignment="1">
      <alignment horizontal="center" vertical="center" wrapText="1"/>
    </xf>
    <xf numFmtId="0" fontId="48" fillId="5" borderId="1" xfId="0" applyFont="1" applyFill="1" applyBorder="1" applyAlignment="1">
      <alignment horizontal="center" vertical="center" wrapText="1"/>
    </xf>
    <xf numFmtId="0" fontId="48" fillId="8" borderId="1" xfId="0" applyFont="1" applyFill="1" applyBorder="1" applyAlignment="1">
      <alignment horizontal="center" vertical="center" wrapText="1"/>
    </xf>
    <xf numFmtId="2" fontId="0" fillId="2" borderId="1" xfId="0" applyNumberFormat="1" applyFill="1" applyBorder="1" applyAlignment="1">
      <alignment horizontal="right" vertical="center" wrapText="1"/>
    </xf>
    <xf numFmtId="0" fontId="0" fillId="2" borderId="1" xfId="0" applyFill="1" applyBorder="1" applyAlignment="1">
      <alignment horizontal="right" vertical="center" wrapText="1"/>
    </xf>
    <xf numFmtId="164" fontId="0" fillId="2" borderId="1" xfId="0" applyNumberFormat="1" applyFill="1" applyBorder="1" applyAlignment="1">
      <alignment vertical="center" wrapText="1"/>
    </xf>
    <xf numFmtId="0" fontId="2" fillId="2" borderId="7" xfId="0" applyFont="1" applyFill="1" applyBorder="1" applyAlignment="1" applyProtection="1">
      <alignment vertical="center"/>
    </xf>
    <xf numFmtId="0" fontId="2" fillId="2" borderId="40" xfId="0" applyFont="1" applyFill="1" applyBorder="1" applyAlignment="1" applyProtection="1">
      <alignment vertical="center"/>
    </xf>
    <xf numFmtId="0" fontId="9" fillId="3" borderId="6" xfId="0" applyFont="1" applyFill="1" applyBorder="1" applyAlignment="1">
      <alignment vertical="center"/>
    </xf>
    <xf numFmtId="0" fontId="8" fillId="8" borderId="1" xfId="0" applyFont="1" applyFill="1" applyBorder="1" applyAlignment="1">
      <alignment horizontal="left" vertical="center"/>
    </xf>
    <xf numFmtId="43" fontId="8" fillId="4" borderId="1" xfId="1" applyFont="1" applyFill="1" applyBorder="1"/>
    <xf numFmtId="0" fontId="24" fillId="4" borderId="1" xfId="0" applyFont="1" applyFill="1" applyBorder="1"/>
    <xf numFmtId="0" fontId="8" fillId="5" borderId="2" xfId="0" applyFont="1" applyFill="1" applyBorder="1" applyAlignment="1">
      <alignment horizontal="right" vertical="center"/>
    </xf>
    <xf numFmtId="0" fontId="8" fillId="5" borderId="2" xfId="0" applyFont="1" applyFill="1" applyBorder="1" applyAlignment="1">
      <alignment horizontal="right" vertical="center" wrapText="1"/>
    </xf>
    <xf numFmtId="43" fontId="20" fillId="2" borderId="0" xfId="0" applyNumberFormat="1" applyFont="1" applyFill="1" applyProtection="1"/>
    <xf numFmtId="0" fontId="9" fillId="3" borderId="39" xfId="0" applyFont="1" applyFill="1" applyBorder="1" applyAlignment="1">
      <alignment vertical="center"/>
    </xf>
    <xf numFmtId="0" fontId="24" fillId="4" borderId="1" xfId="0" applyFont="1" applyFill="1" applyBorder="1" applyAlignment="1">
      <alignment wrapText="1"/>
    </xf>
    <xf numFmtId="0" fontId="8" fillId="8" borderId="1" xfId="0" applyFont="1" applyFill="1" applyBorder="1" applyAlignment="1">
      <alignment horizontal="left" vertical="center" wrapText="1"/>
    </xf>
    <xf numFmtId="0" fontId="24" fillId="4" borderId="1" xfId="0" applyFont="1" applyFill="1" applyBorder="1" applyAlignment="1">
      <alignment vertical="center" wrapText="1"/>
    </xf>
    <xf numFmtId="0" fontId="25" fillId="2" borderId="0" xfId="0" applyFont="1" applyFill="1" applyBorder="1" applyProtection="1"/>
    <xf numFmtId="0" fontId="2" fillId="2" borderId="0" xfId="0" applyFont="1" applyFill="1" applyBorder="1" applyAlignment="1"/>
    <xf numFmtId="0" fontId="53" fillId="2" borderId="0" xfId="0" applyFont="1" applyFill="1" applyBorder="1" applyAlignment="1">
      <alignment vertical="center"/>
    </xf>
    <xf numFmtId="0" fontId="9" fillId="3" borderId="19" xfId="0" applyFont="1" applyFill="1" applyBorder="1" applyAlignment="1">
      <alignment horizontal="left" vertical="center"/>
    </xf>
    <xf numFmtId="43" fontId="2" fillId="2" borderId="4" xfId="1" applyFont="1" applyFill="1" applyBorder="1" applyAlignment="1" applyProtection="1">
      <alignment vertical="center"/>
      <protection locked="0"/>
    </xf>
    <xf numFmtId="0" fontId="9" fillId="3" borderId="37" xfId="0" applyFont="1" applyFill="1" applyBorder="1" applyAlignment="1">
      <alignment vertical="center" wrapText="1"/>
    </xf>
    <xf numFmtId="0" fontId="9" fillId="3" borderId="28" xfId="0" applyFont="1" applyFill="1" applyBorder="1" applyAlignment="1">
      <alignment horizontal="left" vertical="center" wrapText="1"/>
    </xf>
    <xf numFmtId="0" fontId="54" fillId="3" borderId="1" xfId="0" applyFont="1" applyFill="1" applyBorder="1" applyAlignment="1">
      <alignment vertical="center" wrapText="1"/>
    </xf>
    <xf numFmtId="0" fontId="0" fillId="2" borderId="57" xfId="0" applyFill="1" applyBorder="1" applyAlignment="1">
      <alignment vertical="center"/>
    </xf>
    <xf numFmtId="0" fontId="13" fillId="2" borderId="0" xfId="0" applyFont="1" applyFill="1" applyAlignment="1" applyProtection="1">
      <alignment vertical="center"/>
    </xf>
    <xf numFmtId="0" fontId="8" fillId="6" borderId="2" xfId="0" applyFont="1" applyFill="1" applyBorder="1" applyAlignment="1">
      <alignment horizontal="right" vertical="center"/>
    </xf>
    <xf numFmtId="0" fontId="8" fillId="2" borderId="1" xfId="0" applyFont="1" applyFill="1" applyBorder="1" applyAlignment="1" applyProtection="1">
      <alignment horizontal="center" vertical="center" wrapText="1"/>
      <protection locked="0"/>
    </xf>
    <xf numFmtId="14" fontId="7" fillId="4" borderId="8" xfId="0" applyNumberFormat="1" applyFont="1" applyFill="1" applyBorder="1" applyAlignment="1" applyProtection="1"/>
    <xf numFmtId="14" fontId="33" fillId="4" borderId="11" xfId="0" applyNumberFormat="1" applyFont="1" applyFill="1" applyBorder="1" applyAlignment="1"/>
    <xf numFmtId="0" fontId="8" fillId="2" borderId="0" xfId="0" applyFont="1" applyFill="1"/>
    <xf numFmtId="0" fontId="9" fillId="2" borderId="7" xfId="0" applyFont="1" applyFill="1" applyBorder="1" applyAlignment="1">
      <alignment vertical="center"/>
    </xf>
    <xf numFmtId="0" fontId="9" fillId="2" borderId="20" xfId="0" applyFont="1" applyFill="1" applyBorder="1" applyAlignment="1">
      <alignment vertical="center"/>
    </xf>
    <xf numFmtId="0" fontId="7" fillId="2" borderId="0" xfId="0" applyFont="1" applyFill="1" applyAlignment="1">
      <alignment vertical="center"/>
    </xf>
    <xf numFmtId="0" fontId="9" fillId="2" borderId="17" xfId="0" applyFont="1" applyFill="1" applyBorder="1" applyAlignment="1">
      <alignment vertical="center"/>
    </xf>
    <xf numFmtId="0" fontId="9" fillId="2" borderId="40" xfId="0" applyFont="1" applyFill="1" applyBorder="1" applyAlignment="1">
      <alignment vertical="center"/>
    </xf>
    <xf numFmtId="164" fontId="2" fillId="2" borderId="4" xfId="1" applyNumberFormat="1" applyFont="1" applyFill="1" applyBorder="1" applyAlignment="1" applyProtection="1">
      <alignment vertical="center"/>
      <protection locked="0"/>
    </xf>
    <xf numFmtId="0" fontId="0" fillId="2" borderId="0" xfId="0" applyFont="1" applyFill="1" applyBorder="1" applyAlignment="1" applyProtection="1">
      <alignment horizontal="center" vertical="center"/>
    </xf>
    <xf numFmtId="0" fontId="0" fillId="2" borderId="0" xfId="0" applyFont="1" applyFill="1" applyBorder="1" applyAlignment="1" applyProtection="1">
      <alignment vertical="center"/>
    </xf>
    <xf numFmtId="0" fontId="9" fillId="3" borderId="1" xfId="0" applyFont="1" applyFill="1" applyBorder="1" applyAlignment="1">
      <alignment vertical="center"/>
    </xf>
    <xf numFmtId="0" fontId="8" fillId="2" borderId="1" xfId="0" applyFont="1" applyFill="1" applyBorder="1"/>
    <xf numFmtId="0" fontId="16" fillId="2" borderId="7" xfId="0" applyFont="1" applyFill="1" applyBorder="1" applyAlignment="1">
      <alignment vertical="center" wrapText="1"/>
    </xf>
    <xf numFmtId="0" fontId="16" fillId="2" borderId="0" xfId="0" applyFont="1" applyFill="1" applyAlignment="1">
      <alignment vertical="center" wrapText="1"/>
    </xf>
    <xf numFmtId="0" fontId="2" fillId="2" borderId="11" xfId="0" applyFont="1" applyFill="1" applyBorder="1"/>
    <xf numFmtId="1" fontId="2" fillId="2" borderId="32" xfId="0" applyNumberFormat="1" applyFont="1" applyFill="1" applyBorder="1" applyProtection="1"/>
    <xf numFmtId="0" fontId="9" fillId="3" borderId="42" xfId="0" applyFont="1" applyFill="1" applyBorder="1" applyAlignment="1">
      <alignment vertical="center" wrapText="1"/>
    </xf>
    <xf numFmtId="164" fontId="8" fillId="2" borderId="1" xfId="1" applyNumberFormat="1" applyFont="1" applyFill="1" applyBorder="1" applyAlignment="1" applyProtection="1">
      <alignment vertical="top"/>
      <protection locked="0"/>
    </xf>
    <xf numFmtId="164" fontId="8" fillId="4" borderId="1" xfId="1" applyNumberFormat="1" applyFont="1" applyFill="1" applyBorder="1"/>
    <xf numFmtId="43" fontId="8" fillId="4" borderId="1" xfId="1" applyFont="1" applyFill="1" applyBorder="1" applyAlignment="1" applyProtection="1">
      <alignment horizontal="right" vertical="center" wrapText="1"/>
    </xf>
    <xf numFmtId="0" fontId="36" fillId="2" borderId="0" xfId="0" applyFont="1" applyFill="1" applyAlignment="1">
      <alignment vertical="center"/>
    </xf>
    <xf numFmtId="0" fontId="55" fillId="2" borderId="0" xfId="0" applyFont="1" applyFill="1"/>
    <xf numFmtId="0" fontId="8" fillId="8" borderId="1" xfId="0" applyFont="1" applyFill="1" applyBorder="1" applyAlignment="1">
      <alignment horizontal="center" vertical="center"/>
    </xf>
    <xf numFmtId="0" fontId="8" fillId="4" borderId="1" xfId="0" applyFont="1" applyFill="1" applyBorder="1" applyAlignment="1">
      <alignment vertical="center" wrapText="1"/>
    </xf>
    <xf numFmtId="0" fontId="8" fillId="4" borderId="1" xfId="0" applyFont="1" applyFill="1" applyBorder="1" applyAlignment="1">
      <alignment horizontal="center" vertical="center" wrapText="1"/>
    </xf>
    <xf numFmtId="0" fontId="2" fillId="2" borderId="0" xfId="0" applyFont="1" applyFill="1" applyAlignment="1">
      <alignment horizontal="left" vertical="center" wrapText="1"/>
    </xf>
    <xf numFmtId="0" fontId="2" fillId="2" borderId="0" xfId="0" applyFont="1" applyFill="1" applyAlignment="1">
      <alignment horizontal="center" vertical="center"/>
    </xf>
    <xf numFmtId="0" fontId="57" fillId="2" borderId="1" xfId="0" applyFont="1" applyFill="1" applyBorder="1" applyAlignment="1">
      <alignment vertical="center" wrapText="1"/>
    </xf>
    <xf numFmtId="43" fontId="8" fillId="4" borderId="0" xfId="1" applyFont="1" applyFill="1" applyProtection="1"/>
    <xf numFmtId="0" fontId="18" fillId="3" borderId="0" xfId="0" applyFont="1" applyFill="1" applyAlignment="1">
      <alignment vertical="center" wrapText="1"/>
    </xf>
    <xf numFmtId="0" fontId="18" fillId="2" borderId="0" xfId="0" applyFont="1" applyFill="1" applyAlignment="1">
      <alignment vertical="center" wrapText="1"/>
    </xf>
    <xf numFmtId="0" fontId="18" fillId="2" borderId="0" xfId="0" applyFont="1" applyFill="1" applyAlignment="1">
      <alignment vertical="center"/>
    </xf>
    <xf numFmtId="0" fontId="14" fillId="8" borderId="9" xfId="0" applyFont="1" applyFill="1" applyBorder="1" applyAlignment="1" applyProtection="1">
      <alignment horizontal="center" vertical="center" wrapText="1"/>
    </xf>
    <xf numFmtId="43" fontId="0" fillId="2" borderId="1" xfId="0" applyNumberFormat="1" applyFill="1" applyBorder="1" applyAlignment="1">
      <alignment vertical="center"/>
    </xf>
    <xf numFmtId="164" fontId="8" fillId="4" borderId="1" xfId="1" applyNumberFormat="1" applyFont="1" applyFill="1" applyBorder="1" applyAlignment="1" applyProtection="1">
      <alignment horizontal="right" vertical="center" wrapText="1"/>
    </xf>
    <xf numFmtId="0" fontId="24" fillId="4" borderId="1" xfId="0" applyFont="1" applyFill="1" applyBorder="1" applyAlignment="1" applyProtection="1">
      <alignment wrapText="1"/>
    </xf>
    <xf numFmtId="0" fontId="9" fillId="3" borderId="7" xfId="0" applyFont="1" applyFill="1" applyBorder="1" applyAlignment="1">
      <alignment vertical="center"/>
    </xf>
    <xf numFmtId="0" fontId="9" fillId="3" borderId="14" xfId="0" applyFont="1" applyFill="1" applyBorder="1" applyAlignment="1">
      <alignment vertical="center"/>
    </xf>
    <xf numFmtId="0" fontId="0" fillId="2" borderId="0" xfId="0" applyFont="1" applyFill="1"/>
    <xf numFmtId="0" fontId="3" fillId="2" borderId="57" xfId="0" applyFont="1" applyFill="1" applyBorder="1" applyAlignment="1">
      <alignment horizontal="left" vertical="center" wrapText="1"/>
    </xf>
    <xf numFmtId="0" fontId="3" fillId="0" borderId="57"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34" fillId="10" borderId="57" xfId="0" applyFont="1" applyFill="1" applyBorder="1" applyAlignment="1">
      <alignment horizontal="left" vertical="center" wrapText="1"/>
    </xf>
    <xf numFmtId="0" fontId="2" fillId="10" borderId="57" xfId="0" applyFont="1" applyFill="1" applyBorder="1" applyAlignment="1">
      <alignment horizontal="left" vertical="center" wrapText="1"/>
    </xf>
    <xf numFmtId="0" fontId="39" fillId="10" borderId="57" xfId="0" applyFont="1" applyFill="1" applyBorder="1" applyAlignment="1">
      <alignment horizontal="left" vertical="center" wrapText="1"/>
    </xf>
    <xf numFmtId="0" fontId="40" fillId="10" borderId="57" xfId="0" applyFont="1" applyFill="1" applyBorder="1" applyAlignment="1">
      <alignment horizontal="left" vertical="center" wrapText="1"/>
    </xf>
    <xf numFmtId="14" fontId="3" fillId="2" borderId="57" xfId="0" applyNumberFormat="1" applyFont="1" applyFill="1" applyBorder="1" applyAlignment="1">
      <alignment horizontal="left" vertical="center" wrapText="1"/>
    </xf>
    <xf numFmtId="0" fontId="3" fillId="2" borderId="71" xfId="0" applyFont="1" applyFill="1" applyBorder="1" applyAlignment="1">
      <alignment horizontal="left" vertical="center" wrapText="1"/>
    </xf>
    <xf numFmtId="0" fontId="3" fillId="2" borderId="72" xfId="0" applyFont="1" applyFill="1" applyBorder="1" applyAlignment="1">
      <alignment horizontal="left" vertical="center" wrapText="1"/>
    </xf>
    <xf numFmtId="0" fontId="3" fillId="0" borderId="61" xfId="0" applyFont="1" applyBorder="1" applyAlignment="1">
      <alignment horizontal="left" vertical="center" wrapText="1"/>
    </xf>
    <xf numFmtId="0" fontId="3" fillId="0" borderId="62" xfId="0" applyFont="1" applyBorder="1" applyAlignment="1">
      <alignment horizontal="left" vertical="center" wrapText="1"/>
    </xf>
    <xf numFmtId="0" fontId="3" fillId="0" borderId="65" xfId="0" applyFont="1" applyBorder="1" applyAlignment="1">
      <alignment horizontal="left" vertical="center" wrapText="1"/>
    </xf>
    <xf numFmtId="0" fontId="3" fillId="0" borderId="69" xfId="0" applyFont="1" applyBorder="1" applyAlignment="1">
      <alignment horizontal="left" vertical="center" wrapText="1"/>
    </xf>
    <xf numFmtId="0" fontId="3" fillId="0" borderId="0" xfId="0" applyFont="1" applyAlignment="1">
      <alignment horizontal="left" vertical="center" wrapText="1"/>
    </xf>
    <xf numFmtId="0" fontId="3" fillId="0" borderId="70" xfId="0" applyFont="1" applyBorder="1" applyAlignment="1">
      <alignment horizontal="left" vertical="center" wrapText="1"/>
    </xf>
    <xf numFmtId="0" fontId="43" fillId="0" borderId="0" xfId="0" applyFont="1" applyAlignment="1">
      <alignment horizontal="center" vertical="center" wrapText="1"/>
    </xf>
    <xf numFmtId="0" fontId="45" fillId="2" borderId="3" xfId="5" applyFill="1" applyBorder="1" applyAlignment="1">
      <alignment vertical="center" wrapText="1"/>
    </xf>
    <xf numFmtId="0" fontId="45" fillId="2" borderId="4" xfId="5" applyFill="1" applyBorder="1" applyAlignment="1">
      <alignment vertical="center" wrapText="1"/>
    </xf>
    <xf numFmtId="0" fontId="7" fillId="2" borderId="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6" xfId="0" applyFont="1" applyFill="1" applyBorder="1" applyAlignment="1">
      <alignment vertical="center" wrapText="1"/>
    </xf>
    <xf numFmtId="0" fontId="7" fillId="2" borderId="5" xfId="0" applyFont="1" applyFill="1" applyBorder="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45" fillId="2" borderId="5" xfId="5" applyFill="1" applyBorder="1" applyAlignment="1">
      <alignment vertical="center" wrapText="1"/>
    </xf>
    <xf numFmtId="0" fontId="45" fillId="2" borderId="10" xfId="5" applyFill="1" applyBorder="1" applyAlignment="1">
      <alignment vertical="center" wrapText="1"/>
    </xf>
    <xf numFmtId="0" fontId="45" fillId="2" borderId="9" xfId="5" applyFill="1" applyBorder="1" applyAlignment="1">
      <alignment vertical="center" wrapText="1"/>
    </xf>
    <xf numFmtId="0" fontId="45" fillId="2" borderId="12" xfId="5" applyFill="1" applyBorder="1" applyAlignment="1">
      <alignmen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8" fillId="8" borderId="2" xfId="0" applyFont="1" applyFill="1" applyBorder="1" applyAlignment="1" applyProtection="1">
      <alignment horizontal="center" vertical="center"/>
    </xf>
    <xf numFmtId="0" fontId="8" fillId="8" borderId="4" xfId="0" applyFont="1" applyFill="1" applyBorder="1" applyAlignment="1" applyProtection="1">
      <alignment horizontal="center" vertical="center"/>
    </xf>
    <xf numFmtId="14" fontId="2" fillId="2" borderId="61" xfId="0" applyNumberFormat="1" applyFont="1" applyFill="1" applyBorder="1" applyAlignment="1" applyProtection="1">
      <alignment horizontal="left" vertical="center"/>
      <protection locked="0"/>
    </xf>
    <xf numFmtId="14" fontId="2" fillId="2" borderId="64" xfId="0" applyNumberFormat="1" applyFont="1" applyFill="1" applyBorder="1" applyAlignment="1" applyProtection="1">
      <alignment horizontal="left" vertical="center"/>
      <protection locked="0"/>
    </xf>
    <xf numFmtId="14" fontId="24" fillId="4" borderId="6" xfId="0" applyNumberFormat="1" applyFont="1" applyFill="1" applyBorder="1" applyAlignment="1" applyProtection="1">
      <alignment horizontal="center" vertical="center" wrapText="1"/>
    </xf>
    <xf numFmtId="14" fontId="24" fillId="4" borderId="10" xfId="0" applyNumberFormat="1" applyFont="1" applyFill="1" applyBorder="1" applyAlignment="1" applyProtection="1">
      <alignment horizontal="center" vertical="center" wrapText="1"/>
    </xf>
    <xf numFmtId="0" fontId="11" fillId="3" borderId="6"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6" fillId="4" borderId="8" xfId="0" applyFont="1" applyFill="1" applyBorder="1" applyAlignment="1" applyProtection="1">
      <alignment horizontal="left" vertical="center" wrapText="1"/>
    </xf>
    <xf numFmtId="0" fontId="16" fillId="4" borderId="9" xfId="0" applyFont="1" applyFill="1" applyBorder="1" applyAlignment="1" applyProtection="1">
      <alignment horizontal="left" vertical="center" wrapText="1"/>
    </xf>
    <xf numFmtId="0" fontId="16" fillId="4" borderId="12" xfId="0" applyFont="1" applyFill="1" applyBorder="1" applyAlignment="1" applyProtection="1">
      <alignment horizontal="left" vertical="center" wrapText="1"/>
    </xf>
    <xf numFmtId="0" fontId="8" fillId="8" borderId="2" xfId="0" applyFont="1" applyFill="1" applyBorder="1" applyAlignment="1">
      <alignment horizontal="center" vertical="center"/>
    </xf>
    <xf numFmtId="0" fontId="8" fillId="8" borderId="4" xfId="0" applyFont="1" applyFill="1" applyBorder="1" applyAlignment="1">
      <alignment horizontal="center" vertical="center"/>
    </xf>
    <xf numFmtId="0" fontId="2" fillId="2" borderId="1" xfId="0" applyFont="1" applyFill="1" applyBorder="1" applyAlignment="1" applyProtection="1">
      <alignment horizontal="left" vertical="center"/>
      <protection locked="0"/>
    </xf>
    <xf numFmtId="0" fontId="9" fillId="3" borderId="0" xfId="0" applyFont="1" applyFill="1" applyBorder="1" applyAlignment="1" applyProtection="1">
      <alignment horizontal="left"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4"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xf>
    <xf numFmtId="0" fontId="9" fillId="3" borderId="4" xfId="0" applyFont="1" applyFill="1" applyBorder="1" applyAlignment="1" applyProtection="1">
      <alignment horizontal="center" vertical="center"/>
    </xf>
    <xf numFmtId="0" fontId="16" fillId="4" borderId="9" xfId="0" applyFont="1" applyFill="1" applyBorder="1" applyAlignment="1" applyProtection="1">
      <alignment horizontal="left" vertical="center"/>
    </xf>
    <xf numFmtId="0" fontId="16" fillId="4" borderId="12" xfId="0" applyFont="1" applyFill="1" applyBorder="1" applyAlignment="1" applyProtection="1">
      <alignment horizontal="left" vertical="center"/>
    </xf>
    <xf numFmtId="0" fontId="9" fillId="3" borderId="42"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xf>
    <xf numFmtId="0" fontId="8" fillId="5" borderId="2" xfId="0" applyFont="1" applyFill="1" applyBorder="1" applyAlignment="1" applyProtection="1">
      <alignment horizontal="center" vertical="center"/>
    </xf>
    <xf numFmtId="0" fontId="8" fillId="5" borderId="4" xfId="0" applyFont="1" applyFill="1" applyBorder="1" applyAlignment="1" applyProtection="1">
      <alignment horizontal="center" vertical="center"/>
    </xf>
    <xf numFmtId="0" fontId="56" fillId="4" borderId="1" xfId="0" applyFont="1" applyFill="1" applyBorder="1" applyAlignment="1">
      <alignment horizontal="center" vertical="center" wrapText="1"/>
    </xf>
    <xf numFmtId="0" fontId="9" fillId="3" borderId="17"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37" xfId="0" applyFont="1" applyFill="1" applyBorder="1" applyAlignment="1">
      <alignment horizontal="left" vertical="center" wrapText="1"/>
    </xf>
    <xf numFmtId="14" fontId="8" fillId="2" borderId="0" xfId="0" applyNumberFormat="1" applyFont="1" applyFill="1" applyAlignment="1" applyProtection="1">
      <alignment horizontal="right"/>
    </xf>
    <xf numFmtId="0" fontId="8" fillId="2" borderId="0" xfId="0" applyFont="1" applyFill="1" applyAlignment="1" applyProtection="1">
      <alignment horizontal="center"/>
    </xf>
    <xf numFmtId="0" fontId="7" fillId="2" borderId="0" xfId="0" applyFont="1" applyFill="1" applyAlignment="1" applyProtection="1">
      <alignment horizont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6" fillId="4" borderId="8"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16" fillId="4" borderId="12" xfId="0" applyFont="1" applyFill="1" applyBorder="1" applyAlignment="1">
      <alignment horizontal="left" vertical="center" wrapText="1"/>
    </xf>
    <xf numFmtId="0" fontId="2" fillId="2" borderId="0" xfId="0" applyFont="1" applyFill="1" applyBorder="1" applyAlignment="1" applyProtection="1">
      <alignment horizontal="left" vertical="center" wrapText="1"/>
    </xf>
    <xf numFmtId="0" fontId="9" fillId="3" borderId="10" xfId="0" applyFont="1" applyFill="1" applyBorder="1" applyAlignment="1" applyProtection="1">
      <alignment horizontal="center" vertical="center"/>
    </xf>
    <xf numFmtId="0" fontId="9" fillId="3" borderId="11" xfId="0" applyFont="1" applyFill="1" applyBorder="1" applyAlignment="1" applyProtection="1">
      <alignment horizontal="center" vertical="center"/>
    </xf>
    <xf numFmtId="0" fontId="9" fillId="3" borderId="5" xfId="0" applyFont="1" applyFill="1" applyBorder="1" applyAlignment="1" applyProtection="1">
      <alignment horizontal="left" vertical="center"/>
    </xf>
    <xf numFmtId="0" fontId="9" fillId="3" borderId="0" xfId="0" applyFont="1" applyFill="1" applyBorder="1" applyAlignment="1" applyProtection="1">
      <alignment horizontal="left" vertical="center"/>
    </xf>
    <xf numFmtId="0" fontId="2" fillId="2" borderId="35" xfId="0" applyFont="1" applyFill="1" applyBorder="1" applyAlignment="1" applyProtection="1">
      <alignment horizontal="left" vertical="center"/>
      <protection locked="0"/>
    </xf>
    <xf numFmtId="0" fontId="2" fillId="2" borderId="29"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9" fillId="3" borderId="39" xfId="0" applyFont="1" applyFill="1" applyBorder="1" applyAlignment="1" applyProtection="1">
      <alignment horizontal="center" vertical="center" wrapText="1"/>
    </xf>
    <xf numFmtId="0" fontId="13" fillId="2" borderId="2" xfId="0" applyFont="1" applyFill="1" applyBorder="1" applyAlignment="1" applyProtection="1">
      <alignment horizontal="left" vertical="center"/>
      <protection locked="0"/>
    </xf>
    <xf numFmtId="0" fontId="13" fillId="2" borderId="3" xfId="0" applyFont="1" applyFill="1" applyBorder="1" applyAlignment="1" applyProtection="1">
      <alignment horizontal="left" vertical="center"/>
      <protection locked="0"/>
    </xf>
    <xf numFmtId="0" fontId="13" fillId="2" borderId="4"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2" xfId="0" applyFont="1" applyFill="1" applyBorder="1" applyAlignment="1" applyProtection="1">
      <alignment horizontal="left"/>
      <protection locked="0"/>
    </xf>
    <xf numFmtId="0" fontId="2" fillId="2" borderId="3" xfId="0" applyFont="1" applyFill="1" applyBorder="1" applyAlignment="1" applyProtection="1">
      <alignment horizontal="left"/>
      <protection locked="0"/>
    </xf>
    <xf numFmtId="0" fontId="2" fillId="2" borderId="4" xfId="0" applyFont="1" applyFill="1" applyBorder="1" applyAlignment="1" applyProtection="1">
      <alignment horizontal="left"/>
      <protection locked="0"/>
    </xf>
    <xf numFmtId="0" fontId="13" fillId="2" borderId="38" xfId="0" applyFont="1" applyFill="1" applyBorder="1" applyAlignment="1" applyProtection="1">
      <alignment horizontal="left" vertical="center"/>
      <protection locked="0"/>
    </xf>
    <xf numFmtId="0" fontId="9" fillId="3" borderId="27" xfId="0" applyFont="1" applyFill="1" applyBorder="1" applyAlignment="1" applyProtection="1">
      <alignment horizontal="left" vertical="center"/>
    </xf>
    <xf numFmtId="0" fontId="9" fillId="3" borderId="19" xfId="0" applyFont="1" applyFill="1" applyBorder="1" applyAlignment="1" applyProtection="1">
      <alignment horizontal="left" vertical="center"/>
    </xf>
    <xf numFmtId="0" fontId="9" fillId="3" borderId="28" xfId="0" applyFont="1" applyFill="1" applyBorder="1" applyAlignment="1" applyProtection="1">
      <alignment horizontal="left" vertical="center"/>
    </xf>
    <xf numFmtId="0" fontId="13" fillId="2" borderId="9" xfId="0" applyFont="1" applyFill="1" applyBorder="1" applyAlignment="1" applyProtection="1">
      <alignment horizontal="left" vertical="center"/>
      <protection locked="0"/>
    </xf>
    <xf numFmtId="0" fontId="13" fillId="2" borderId="12" xfId="0" applyFont="1" applyFill="1" applyBorder="1" applyAlignment="1" applyProtection="1">
      <alignment horizontal="left" vertical="center"/>
      <protection locked="0"/>
    </xf>
    <xf numFmtId="0" fontId="16" fillId="4" borderId="8" xfId="0" applyFont="1" applyFill="1" applyBorder="1" applyAlignment="1" applyProtection="1">
      <alignment horizontal="left" vertical="center"/>
    </xf>
    <xf numFmtId="0" fontId="4" fillId="4" borderId="7" xfId="0" applyFont="1" applyFill="1" applyBorder="1" applyAlignment="1" applyProtection="1">
      <alignment horizontal="center" vertical="center"/>
    </xf>
    <xf numFmtId="0" fontId="4" fillId="4" borderId="0" xfId="0" applyFont="1" applyFill="1" applyBorder="1" applyAlignment="1" applyProtection="1">
      <alignment horizontal="center" vertical="center"/>
    </xf>
    <xf numFmtId="0" fontId="4" fillId="4" borderId="11" xfId="0" applyFont="1" applyFill="1" applyBorder="1" applyAlignment="1" applyProtection="1">
      <alignment horizontal="center" vertical="center"/>
    </xf>
    <xf numFmtId="0" fontId="6" fillId="4" borderId="7" xfId="0" applyFont="1" applyFill="1" applyBorder="1" applyAlignment="1" applyProtection="1">
      <alignment horizontal="center" vertical="center" wrapText="1"/>
    </xf>
    <xf numFmtId="0" fontId="6" fillId="4" borderId="0" xfId="0" applyFont="1" applyFill="1" applyBorder="1" applyAlignment="1" applyProtection="1">
      <alignment horizontal="center" vertical="center" wrapText="1"/>
    </xf>
    <xf numFmtId="0" fontId="6" fillId="4" borderId="11" xfId="0" applyFont="1" applyFill="1" applyBorder="1" applyAlignment="1" applyProtection="1">
      <alignment horizontal="center" vertical="center" wrapText="1"/>
    </xf>
    <xf numFmtId="0" fontId="5" fillId="4" borderId="8" xfId="0" applyFont="1" applyFill="1" applyBorder="1" applyAlignment="1" applyProtection="1">
      <alignment horizontal="center" vertical="center"/>
    </xf>
    <xf numFmtId="0" fontId="5" fillId="4" borderId="9" xfId="0" applyFont="1" applyFill="1" applyBorder="1" applyAlignment="1" applyProtection="1">
      <alignment horizontal="center" vertical="center"/>
    </xf>
    <xf numFmtId="0" fontId="5" fillId="4" borderId="12" xfId="0" applyFont="1" applyFill="1" applyBorder="1" applyAlignment="1" applyProtection="1">
      <alignment horizontal="center" vertical="center"/>
    </xf>
    <xf numFmtId="0" fontId="16" fillId="8" borderId="8" xfId="0" applyFont="1" applyFill="1" applyBorder="1" applyAlignment="1" applyProtection="1">
      <alignment horizontal="left" vertical="center" wrapText="1"/>
    </xf>
    <xf numFmtId="0" fontId="16" fillId="8" borderId="9" xfId="0" applyFont="1" applyFill="1" applyBorder="1" applyAlignment="1" applyProtection="1">
      <alignment horizontal="left" vertical="center" wrapText="1"/>
    </xf>
    <xf numFmtId="0" fontId="16" fillId="8" borderId="12" xfId="0" applyFont="1" applyFill="1" applyBorder="1" applyAlignment="1" applyProtection="1">
      <alignment horizontal="left" vertical="center" wrapText="1"/>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8" borderId="1" xfId="0" applyFont="1" applyFill="1" applyBorder="1" applyAlignment="1" applyProtection="1">
      <alignment horizontal="center" vertical="center"/>
    </xf>
    <xf numFmtId="0" fontId="9" fillId="3" borderId="41"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9" fillId="3" borderId="20" xfId="0" applyFont="1" applyFill="1" applyBorder="1" applyAlignment="1" applyProtection="1">
      <alignment horizontal="left" vertical="center" wrapText="1"/>
    </xf>
    <xf numFmtId="0" fontId="9" fillId="3" borderId="11" xfId="0" applyFont="1" applyFill="1" applyBorder="1" applyAlignment="1" applyProtection="1">
      <alignment horizontal="left" vertical="center" wrapText="1"/>
    </xf>
    <xf numFmtId="0" fontId="8" fillId="4" borderId="6" xfId="0" applyFont="1" applyFill="1" applyBorder="1" applyAlignment="1" applyProtection="1">
      <alignment horizontal="center" vertical="center" wrapText="1"/>
    </xf>
    <xf numFmtId="0" fontId="8" fillId="4" borderId="5" xfId="0" applyFont="1" applyFill="1" applyBorder="1" applyAlignment="1" applyProtection="1">
      <alignment horizontal="center" vertical="center" wrapText="1"/>
    </xf>
    <xf numFmtId="0" fontId="8" fillId="4" borderId="10" xfId="0" applyFont="1" applyFill="1" applyBorder="1" applyAlignment="1" applyProtection="1">
      <alignment horizontal="center" vertical="center" wrapText="1"/>
    </xf>
    <xf numFmtId="0" fontId="8" fillId="4" borderId="7" xfId="0" applyFont="1" applyFill="1" applyBorder="1" applyAlignment="1" applyProtection="1">
      <alignment horizontal="center" vertical="center" wrapText="1"/>
    </xf>
    <xf numFmtId="0" fontId="8" fillId="4" borderId="0" xfId="0" applyFont="1" applyFill="1" applyBorder="1" applyAlignment="1" applyProtection="1">
      <alignment horizontal="center" vertical="center" wrapText="1"/>
    </xf>
    <xf numFmtId="0" fontId="8" fillId="4" borderId="11" xfId="0" applyFont="1" applyFill="1" applyBorder="1" applyAlignment="1" applyProtection="1">
      <alignment horizontal="center" vertical="center" wrapText="1"/>
    </xf>
    <xf numFmtId="0" fontId="8" fillId="4" borderId="8" xfId="0" applyFont="1" applyFill="1" applyBorder="1" applyAlignment="1" applyProtection="1">
      <alignment horizontal="center" vertical="center" wrapText="1"/>
    </xf>
    <xf numFmtId="0" fontId="8" fillId="4" borderId="9" xfId="0" applyFont="1" applyFill="1" applyBorder="1" applyAlignment="1" applyProtection="1">
      <alignment horizontal="center" vertical="center" wrapText="1"/>
    </xf>
    <xf numFmtId="0" fontId="8" fillId="4" borderId="12" xfId="0" applyFont="1" applyFill="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9" fillId="3" borderId="12" xfId="0" applyFont="1" applyFill="1" applyBorder="1" applyAlignment="1" applyProtection="1">
      <alignment horizontal="center" vertical="center" wrapText="1"/>
    </xf>
    <xf numFmtId="0" fontId="14" fillId="4" borderId="1" xfId="0" applyFont="1" applyFill="1" applyBorder="1" applyAlignment="1" applyProtection="1">
      <alignment horizontal="left" vertical="center" wrapText="1"/>
    </xf>
    <xf numFmtId="0" fontId="16" fillId="2" borderId="2" xfId="0" applyFont="1" applyFill="1" applyBorder="1" applyAlignment="1" applyProtection="1">
      <alignment horizontal="left" vertical="center" wrapText="1"/>
      <protection locked="0"/>
    </xf>
    <xf numFmtId="0" fontId="16" fillId="2" borderId="3" xfId="0" applyFont="1" applyFill="1" applyBorder="1" applyAlignment="1" applyProtection="1">
      <alignment horizontal="left" vertical="center" wrapText="1"/>
      <protection locked="0"/>
    </xf>
    <xf numFmtId="0" fontId="16" fillId="2" borderId="4" xfId="0" applyFont="1" applyFill="1" applyBorder="1" applyAlignment="1" applyProtection="1">
      <alignment horizontal="left" vertical="center" wrapText="1"/>
      <protection locked="0"/>
    </xf>
    <xf numFmtId="0" fontId="8" fillId="4" borderId="2" xfId="0" applyFont="1" applyFill="1" applyBorder="1" applyAlignment="1" applyProtection="1">
      <alignment horizontal="left" vertical="center"/>
    </xf>
    <xf numFmtId="0" fontId="8" fillId="4" borderId="3" xfId="0" applyFont="1" applyFill="1" applyBorder="1" applyAlignment="1" applyProtection="1">
      <alignment horizontal="left" vertical="center"/>
    </xf>
    <xf numFmtId="0" fontId="8" fillId="4" borderId="4" xfId="0" applyFont="1" applyFill="1" applyBorder="1" applyAlignment="1" applyProtection="1">
      <alignment horizontal="left" vertical="center"/>
    </xf>
    <xf numFmtId="0" fontId="9" fillId="3" borderId="23" xfId="0" applyFont="1" applyFill="1" applyBorder="1" applyAlignment="1" applyProtection="1">
      <alignment horizontal="left" vertical="center" wrapText="1"/>
    </xf>
    <xf numFmtId="0" fontId="9" fillId="3" borderId="55" xfId="0" applyFont="1" applyFill="1" applyBorder="1" applyAlignment="1" applyProtection="1">
      <alignment horizontal="left" vertical="center"/>
    </xf>
    <xf numFmtId="0" fontId="9" fillId="3" borderId="21" xfId="0" applyFont="1" applyFill="1" applyBorder="1" applyAlignment="1" applyProtection="1">
      <alignment horizontal="left" vertical="center"/>
    </xf>
    <xf numFmtId="0" fontId="8" fillId="4" borderId="2" xfId="0" applyFont="1" applyFill="1" applyBorder="1" applyAlignment="1" applyProtection="1">
      <alignment horizontal="left"/>
    </xf>
    <xf numFmtId="0" fontId="8" fillId="4" borderId="3" xfId="0" applyFont="1" applyFill="1" applyBorder="1" applyAlignment="1" applyProtection="1">
      <alignment horizontal="left"/>
    </xf>
    <xf numFmtId="0" fontId="8" fillId="4" borderId="4" xfId="0" applyFont="1" applyFill="1" applyBorder="1" applyAlignment="1" applyProtection="1">
      <alignment horizontal="left"/>
    </xf>
    <xf numFmtId="0" fontId="50" fillId="2" borderId="0" xfId="0" applyFont="1" applyFill="1" applyBorder="1" applyAlignment="1" applyProtection="1">
      <alignment horizontal="left" vertical="center" wrapText="1"/>
    </xf>
    <xf numFmtId="0" fontId="15" fillId="4" borderId="2" xfId="0" applyFont="1" applyFill="1" applyBorder="1" applyAlignment="1" applyProtection="1">
      <alignment horizontal="left" vertical="center" wrapText="1"/>
    </xf>
    <xf numFmtId="0" fontId="15" fillId="4" borderId="3" xfId="0" applyFont="1" applyFill="1" applyBorder="1" applyAlignment="1" applyProtection="1">
      <alignment horizontal="left" vertical="center" wrapText="1"/>
    </xf>
    <xf numFmtId="0" fontId="15" fillId="4" borderId="4" xfId="0" applyFont="1" applyFill="1" applyBorder="1" applyAlignment="1" applyProtection="1">
      <alignment horizontal="left" vertical="center" wrapText="1"/>
    </xf>
    <xf numFmtId="0" fontId="8" fillId="2" borderId="0" xfId="0" applyFont="1" applyFill="1" applyAlignment="1" applyProtection="1">
      <alignment horizontal="center" vertical="center"/>
      <protection locked="0"/>
    </xf>
    <xf numFmtId="0" fontId="9" fillId="3" borderId="2" xfId="0" applyFont="1" applyFill="1" applyBorder="1" applyAlignment="1" applyProtection="1">
      <alignment horizontal="left" vertical="center"/>
    </xf>
    <xf numFmtId="0" fontId="9" fillId="3" borderId="3" xfId="0" applyFont="1" applyFill="1" applyBorder="1" applyAlignment="1" applyProtection="1">
      <alignment horizontal="left" vertical="center"/>
    </xf>
    <xf numFmtId="0" fontId="9" fillId="3" borderId="4" xfId="0" applyFont="1" applyFill="1" applyBorder="1" applyAlignment="1" applyProtection="1">
      <alignment horizontal="left" vertical="center"/>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7" fillId="2" borderId="0" xfId="0" applyFont="1" applyFill="1" applyAlignment="1" applyProtection="1">
      <alignment horizontal="center" vertical="center"/>
    </xf>
    <xf numFmtId="0" fontId="16" fillId="4" borderId="2" xfId="0" applyFont="1" applyFill="1" applyBorder="1" applyAlignment="1" applyProtection="1">
      <alignment horizontal="left" vertical="center" wrapText="1"/>
    </xf>
    <xf numFmtId="0" fontId="16" fillId="4" borderId="3" xfId="0" applyFont="1" applyFill="1" applyBorder="1" applyAlignment="1" applyProtection="1">
      <alignment horizontal="left" vertical="center" wrapText="1"/>
    </xf>
    <xf numFmtId="0" fontId="16" fillId="4" borderId="4" xfId="0" applyFont="1" applyFill="1" applyBorder="1" applyAlignment="1" applyProtection="1">
      <alignment horizontal="left" vertical="center" wrapText="1"/>
    </xf>
    <xf numFmtId="0" fontId="15" fillId="4" borderId="9" xfId="0" applyFont="1" applyFill="1" applyBorder="1" applyAlignment="1" applyProtection="1">
      <alignment horizontal="left" vertical="center" wrapText="1"/>
    </xf>
    <xf numFmtId="0" fontId="15" fillId="4" borderId="12" xfId="0" applyFont="1" applyFill="1" applyBorder="1" applyAlignment="1" applyProtection="1">
      <alignment horizontal="left" vertical="center" wrapText="1"/>
    </xf>
    <xf numFmtId="0" fontId="14" fillId="4" borderId="6" xfId="0" applyFont="1" applyFill="1" applyBorder="1" applyAlignment="1" applyProtection="1">
      <alignment horizontal="left" vertical="center" wrapText="1"/>
    </xf>
    <xf numFmtId="0" fontId="14" fillId="4" borderId="5" xfId="0" applyFont="1" applyFill="1" applyBorder="1" applyAlignment="1" applyProtection="1">
      <alignment horizontal="left" vertical="center" wrapText="1"/>
    </xf>
    <xf numFmtId="0" fontId="14" fillId="4" borderId="10" xfId="0" applyFont="1" applyFill="1" applyBorder="1" applyAlignment="1" applyProtection="1">
      <alignment horizontal="left" vertical="center" wrapText="1"/>
    </xf>
    <xf numFmtId="0" fontId="14" fillId="4" borderId="7" xfId="0" applyFont="1" applyFill="1" applyBorder="1" applyAlignment="1" applyProtection="1">
      <alignment horizontal="left" vertical="center" wrapText="1"/>
    </xf>
    <xf numFmtId="0" fontId="14" fillId="4" borderId="0" xfId="0" applyFont="1" applyFill="1" applyBorder="1" applyAlignment="1" applyProtection="1">
      <alignment horizontal="left" vertical="center" wrapText="1"/>
    </xf>
    <xf numFmtId="0" fontId="14" fillId="4" borderId="11" xfId="0" applyFont="1" applyFill="1" applyBorder="1" applyAlignment="1" applyProtection="1">
      <alignment horizontal="left" vertical="center" wrapText="1"/>
    </xf>
    <xf numFmtId="0" fontId="14" fillId="4" borderId="8" xfId="0" applyFont="1" applyFill="1" applyBorder="1" applyAlignment="1" applyProtection="1">
      <alignment horizontal="left" vertical="center" wrapText="1"/>
    </xf>
    <xf numFmtId="0" fontId="14" fillId="4" borderId="9" xfId="0" applyFont="1" applyFill="1" applyBorder="1" applyAlignment="1" applyProtection="1">
      <alignment horizontal="left" vertical="center" wrapText="1"/>
    </xf>
    <xf numFmtId="0" fontId="14" fillId="4" borderId="12" xfId="0" applyFont="1" applyFill="1" applyBorder="1" applyAlignment="1" applyProtection="1">
      <alignment horizontal="left" vertical="center" wrapText="1"/>
    </xf>
    <xf numFmtId="164" fontId="8" fillId="4" borderId="42" xfId="1" applyNumberFormat="1" applyFont="1" applyFill="1" applyBorder="1" applyAlignment="1" applyProtection="1">
      <alignment horizontal="center" vertical="center"/>
    </xf>
    <xf numFmtId="164" fontId="8" fillId="4" borderId="13" xfId="1" applyNumberFormat="1" applyFont="1" applyFill="1" applyBorder="1" applyAlignment="1" applyProtection="1">
      <alignment horizontal="center" vertical="center"/>
    </xf>
    <xf numFmtId="0" fontId="2" fillId="2" borderId="2" xfId="0" applyNumberFormat="1" applyFont="1" applyFill="1" applyBorder="1" applyAlignment="1" applyProtection="1">
      <alignment horizontal="left" vertical="center"/>
      <protection locked="0"/>
    </xf>
    <xf numFmtId="0" fontId="2" fillId="2" borderId="3" xfId="0" applyNumberFormat="1" applyFont="1" applyFill="1" applyBorder="1" applyAlignment="1" applyProtection="1">
      <alignment horizontal="left" vertical="center"/>
      <protection locked="0"/>
    </xf>
    <xf numFmtId="0" fontId="2" fillId="2" borderId="4" xfId="0" applyNumberFormat="1" applyFont="1" applyFill="1" applyBorder="1" applyAlignment="1" applyProtection="1">
      <alignment horizontal="left" vertical="center"/>
      <protection locked="0"/>
    </xf>
    <xf numFmtId="0" fontId="9" fillId="3" borderId="39" xfId="0" applyFont="1" applyFill="1" applyBorder="1" applyAlignment="1" applyProtection="1">
      <alignment horizontal="left" vertical="center" wrapText="1"/>
    </xf>
    <xf numFmtId="0" fontId="9" fillId="3" borderId="13" xfId="0" applyFont="1" applyFill="1" applyBorder="1" applyAlignment="1" applyProtection="1">
      <alignment horizontal="left" vertical="center" wrapText="1"/>
    </xf>
    <xf numFmtId="0" fontId="15" fillId="4" borderId="6" xfId="0" applyFont="1" applyFill="1" applyBorder="1" applyAlignment="1" applyProtection="1">
      <alignment horizontal="left" vertical="center" wrapText="1"/>
    </xf>
    <xf numFmtId="0" fontId="15" fillId="4" borderId="5" xfId="0" applyFont="1" applyFill="1" applyBorder="1" applyAlignment="1" applyProtection="1">
      <alignment horizontal="left" vertical="center" wrapText="1"/>
    </xf>
    <xf numFmtId="0" fontId="15" fillId="4" borderId="10" xfId="0" applyFont="1" applyFill="1" applyBorder="1" applyAlignment="1" applyProtection="1">
      <alignment horizontal="left" vertical="center" wrapText="1"/>
    </xf>
    <xf numFmtId="0" fontId="15" fillId="4" borderId="8" xfId="0" applyFont="1" applyFill="1" applyBorder="1" applyAlignment="1" applyProtection="1">
      <alignment horizontal="left" vertical="center" wrapText="1"/>
    </xf>
    <xf numFmtId="0" fontId="2" fillId="2" borderId="6" xfId="0" applyFont="1" applyFill="1" applyBorder="1" applyAlignment="1" applyProtection="1">
      <alignment horizontal="left" vertical="top"/>
      <protection locked="0"/>
    </xf>
    <xf numFmtId="0" fontId="2" fillId="2" borderId="10"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11" xfId="0"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2" fillId="2" borderId="12" xfId="0" applyFont="1" applyFill="1" applyBorder="1" applyAlignment="1" applyProtection="1">
      <alignment horizontal="left" vertical="top"/>
      <protection locked="0"/>
    </xf>
    <xf numFmtId="0" fontId="16" fillId="8" borderId="2" xfId="0" applyFont="1" applyFill="1" applyBorder="1" applyAlignment="1" applyProtection="1">
      <alignment horizontal="left" vertical="center" wrapText="1"/>
    </xf>
    <xf numFmtId="0" fontId="16" fillId="8" borderId="3" xfId="0" applyFont="1" applyFill="1" applyBorder="1" applyAlignment="1" applyProtection="1">
      <alignment horizontal="left" vertical="center" wrapText="1"/>
    </xf>
    <xf numFmtId="0" fontId="16" fillId="8" borderId="4" xfId="0" applyFont="1" applyFill="1" applyBorder="1" applyAlignment="1" applyProtection="1">
      <alignment horizontal="left" vertical="center" wrapText="1"/>
    </xf>
    <xf numFmtId="0" fontId="4" fillId="4" borderId="7" xfId="0" applyFont="1" applyFill="1" applyBorder="1" applyAlignment="1" applyProtection="1">
      <alignment horizontal="center"/>
    </xf>
    <xf numFmtId="0" fontId="4" fillId="4" borderId="0" xfId="0" applyFont="1" applyFill="1" applyBorder="1" applyAlignment="1" applyProtection="1">
      <alignment horizontal="center"/>
    </xf>
    <xf numFmtId="0" fontId="4" fillId="4" borderId="11" xfId="0" applyFont="1" applyFill="1" applyBorder="1" applyAlignment="1" applyProtection="1">
      <alignment horizontal="center"/>
    </xf>
    <xf numFmtId="0" fontId="6" fillId="4" borderId="7" xfId="0" applyFont="1" applyFill="1" applyBorder="1" applyAlignment="1" applyProtection="1">
      <alignment horizontal="center" wrapText="1"/>
    </xf>
    <xf numFmtId="0" fontId="6" fillId="4" borderId="0" xfId="0" applyFont="1" applyFill="1" applyBorder="1" applyAlignment="1" applyProtection="1">
      <alignment horizontal="center" wrapText="1"/>
    </xf>
    <xf numFmtId="0" fontId="6" fillId="4" borderId="11" xfId="0" applyFont="1" applyFill="1" applyBorder="1" applyAlignment="1" applyProtection="1">
      <alignment horizontal="center" wrapText="1"/>
    </xf>
    <xf numFmtId="0" fontId="5" fillId="4" borderId="8" xfId="0" applyFont="1" applyFill="1" applyBorder="1" applyAlignment="1" applyProtection="1">
      <alignment horizontal="center"/>
    </xf>
    <xf numFmtId="0" fontId="5" fillId="4" borderId="9" xfId="0" applyFont="1" applyFill="1" applyBorder="1" applyAlignment="1" applyProtection="1">
      <alignment horizontal="center"/>
    </xf>
    <xf numFmtId="0" fontId="5" fillId="4" borderId="12" xfId="0" applyFont="1" applyFill="1" applyBorder="1" applyAlignment="1" applyProtection="1">
      <alignment horizontal="center"/>
    </xf>
    <xf numFmtId="0" fontId="12" fillId="4" borderId="6" xfId="0" applyFont="1" applyFill="1" applyBorder="1" applyAlignment="1" applyProtection="1">
      <alignment horizontal="left"/>
    </xf>
    <xf numFmtId="0" fontId="12" fillId="4" borderId="5" xfId="0" applyFont="1" applyFill="1" applyBorder="1" applyAlignment="1" applyProtection="1">
      <alignment horizontal="left"/>
    </xf>
    <xf numFmtId="0" fontId="12" fillId="4" borderId="10" xfId="0" applyFont="1" applyFill="1" applyBorder="1" applyAlignment="1" applyProtection="1">
      <alignment horizontal="left"/>
    </xf>
    <xf numFmtId="0" fontId="14" fillId="8" borderId="1" xfId="0" applyFont="1" applyFill="1" applyBorder="1" applyAlignment="1" applyProtection="1">
      <alignment horizontal="center"/>
    </xf>
    <xf numFmtId="0" fontId="8" fillId="8" borderId="2" xfId="0" applyFont="1" applyFill="1" applyBorder="1" applyAlignment="1" applyProtection="1">
      <alignment horizontal="center"/>
    </xf>
    <xf numFmtId="0" fontId="8" fillId="8" borderId="4" xfId="0" applyFont="1" applyFill="1" applyBorder="1" applyAlignment="1" applyProtection="1">
      <alignment horizontal="center"/>
    </xf>
    <xf numFmtId="0" fontId="14" fillId="2" borderId="6" xfId="0" applyFont="1" applyFill="1" applyBorder="1" applyAlignment="1" applyProtection="1">
      <alignment horizontal="left" vertical="top"/>
      <protection locked="0"/>
    </xf>
    <xf numFmtId="0" fontId="14" fillId="2" borderId="10" xfId="0" applyFont="1" applyFill="1" applyBorder="1" applyAlignment="1" applyProtection="1">
      <alignment horizontal="left" vertical="top"/>
      <protection locked="0"/>
    </xf>
    <xf numFmtId="0" fontId="14" fillId="2" borderId="7" xfId="0" applyFont="1" applyFill="1" applyBorder="1" applyAlignment="1" applyProtection="1">
      <alignment horizontal="left" vertical="top"/>
      <protection locked="0"/>
    </xf>
    <xf numFmtId="0" fontId="14" fillId="2" borderId="11" xfId="0" applyFont="1" applyFill="1" applyBorder="1" applyAlignment="1" applyProtection="1">
      <alignment horizontal="left" vertical="top"/>
      <protection locked="0"/>
    </xf>
    <xf numFmtId="0" fontId="14" fillId="2" borderId="8" xfId="0" applyFont="1" applyFill="1" applyBorder="1" applyAlignment="1" applyProtection="1">
      <alignment horizontal="left" vertical="top"/>
      <protection locked="0"/>
    </xf>
    <xf numFmtId="0" fontId="14" fillId="2" borderId="12" xfId="0" applyFont="1" applyFill="1" applyBorder="1" applyAlignment="1" applyProtection="1">
      <alignment horizontal="left" vertical="top"/>
      <protection locked="0"/>
    </xf>
    <xf numFmtId="0" fontId="16" fillId="4" borderId="8" xfId="0" applyFont="1" applyFill="1" applyBorder="1" applyAlignment="1">
      <alignment horizontal="left" vertical="top" wrapText="1"/>
    </xf>
    <xf numFmtId="0" fontId="16" fillId="4" borderId="9" xfId="0" applyFont="1" applyFill="1" applyBorder="1" applyAlignment="1">
      <alignment horizontal="left" vertical="top" wrapText="1"/>
    </xf>
    <xf numFmtId="0" fontId="16" fillId="4" borderId="12" xfId="0" applyFont="1" applyFill="1" applyBorder="1" applyAlignment="1">
      <alignment horizontal="left" vertical="top" wrapText="1"/>
    </xf>
    <xf numFmtId="0" fontId="18" fillId="3" borderId="0" xfId="0" applyFont="1" applyFill="1" applyAlignment="1">
      <alignment horizontal="center" vertical="center"/>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2" fillId="3" borderId="0" xfId="0" applyFont="1" applyFill="1" applyAlignment="1">
      <alignment horizontal="center" vertical="center"/>
    </xf>
    <xf numFmtId="0" fontId="18" fillId="3" borderId="8"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27" fillId="7" borderId="7" xfId="0" applyFont="1" applyFill="1" applyBorder="1" applyAlignment="1">
      <alignment horizontal="center" vertical="center" wrapText="1"/>
    </xf>
    <xf numFmtId="0" fontId="27" fillId="7" borderId="0" xfId="0" applyFont="1" applyFill="1" applyAlignment="1">
      <alignment horizontal="center" vertical="center" wrapText="1"/>
    </xf>
  </cellXfs>
  <cellStyles count="7">
    <cellStyle name="Hiperlink" xfId="5" builtinId="8"/>
    <cellStyle name="Neutro" xfId="4" builtinId="28"/>
    <cellStyle name="Normal" xfId="0" builtinId="0"/>
    <cellStyle name="Normal 2" xfId="3" xr:uid="{E886F82E-4E03-42E8-9927-05CF728481F6}"/>
    <cellStyle name="Normal 26" xfId="6" xr:uid="{7132420B-B2D3-40B6-B8E3-FA0AAFE80C32}"/>
    <cellStyle name="Porcentagem" xfId="2" builtinId="5"/>
    <cellStyle name="Vírgula" xfId="1" builtinId="3"/>
  </cellStyles>
  <dxfs count="108">
    <dxf>
      <font>
        <b/>
        <i val="0"/>
        <color rgb="FF175259"/>
      </font>
      <fill>
        <patternFill>
          <bgColor rgb="FFFF7C8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175259"/>
      </font>
      <fill>
        <patternFill>
          <bgColor rgb="FFFF7C80"/>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outline="0">
        <top style="thin">
          <color rgb="FF175259"/>
        </top>
      </border>
    </dxf>
    <dxf>
      <font>
        <b val="0"/>
        <i val="0"/>
        <strike val="0"/>
        <condense val="0"/>
        <extend val="0"/>
        <outline val="0"/>
        <shadow val="0"/>
        <u val="none"/>
        <vertAlign val="baseline"/>
        <sz val="10"/>
        <color rgb="FF000000"/>
        <name val="Century Gothic"/>
        <family val="2"/>
        <scheme val="none"/>
      </font>
      <fill>
        <patternFill patternType="none">
          <fgColor rgb="FF000000"/>
          <bgColor auto="1"/>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protection locked="1" hidden="0"/>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9999"/>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protection locked="1" hidden="0"/>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0" tint="-0.499984740745262"/>
      </font>
      <fill>
        <patternFill>
          <bgColor theme="0" tint="-0.14996795556505021"/>
        </patternFill>
      </fill>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numFmt numFmtId="19" formatCode="dd/mm/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border diagonalUp="0" diagonalDown="0">
        <left style="thin">
          <color rgb="FF175259"/>
        </left>
        <right style="thin">
          <color rgb="FF175259"/>
        </right>
        <top/>
        <bottom/>
      </border>
      <protection locked="1" hidden="0"/>
    </dxf>
    <dxf>
      <font>
        <color theme="0"/>
      </font>
    </dxf>
    <dxf>
      <font>
        <color theme="0"/>
      </font>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indexed="65"/>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auto="1"/>
        </patternFill>
      </fill>
      <protection locked="1" hidden="0"/>
    </dxf>
    <dxf>
      <font>
        <b/>
        <strike val="0"/>
        <outline val="0"/>
        <shadow val="0"/>
        <u val="none"/>
        <vertAlign val="baseline"/>
        <sz val="10"/>
        <color rgb="FF175259"/>
        <name val="Century Gothic"/>
        <family val="2"/>
        <scheme val="none"/>
      </font>
      <fill>
        <patternFill patternType="solid">
          <fgColor indexed="64"/>
          <bgColor rgb="FFDEDBC4"/>
        </patternFill>
      </fill>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bottom style="thin">
          <color rgb="FF175259"/>
        </bottom>
      </border>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strike val="0"/>
        <outline val="0"/>
        <shadow val="0"/>
        <u val="none"/>
        <vertAlign val="baseline"/>
        <sz val="10"/>
        <color rgb="FF175259"/>
        <name val="Century Gothic"/>
        <family val="2"/>
        <scheme val="none"/>
      </font>
      <fill>
        <patternFill patternType="solid">
          <fgColor indexed="64"/>
          <bgColor rgb="FFDEDBC4"/>
        </patternFill>
      </fill>
      <protection locked="1"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bottom style="thin">
          <color rgb="FF175259"/>
        </bottom>
      </border>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border diagonalUp="0" diagonalDown="0">
        <left/>
        <right/>
        <top/>
        <bottom/>
        <vertical/>
        <horizontal/>
      </border>
      <protection locked="1" hidden="0"/>
    </dxf>
    <dxf>
      <font>
        <color rgb="FF9C0006"/>
      </font>
      <fill>
        <patternFill>
          <bgColor rgb="FFFFC7CE"/>
        </patternFill>
      </fill>
    </dxf>
    <dxf>
      <fill>
        <patternFill>
          <bgColor rgb="FFFF7373"/>
        </patternFill>
      </fill>
    </dxf>
    <dxf>
      <fill>
        <patternFill>
          <bgColor rgb="FFFF7373"/>
        </patternFill>
      </fill>
    </dxf>
    <dxf>
      <fill>
        <patternFill>
          <bgColor rgb="FFFF7373"/>
        </patternFill>
      </fill>
    </dxf>
  </dxfs>
  <tableStyles count="0" defaultTableStyle="TableStyleMedium2" defaultPivotStyle="PivotStyleLight16"/>
  <colors>
    <mruColors>
      <color rgb="FFF53D1C"/>
      <color rgb="FF175259"/>
      <color rgb="FFDEDBC4"/>
      <color rgb="FF1A52C2"/>
      <color rgb="FFFF7C80"/>
      <color rgb="FFCCDE82"/>
      <color rgb="FF85C4E3"/>
      <color rgb="FF94BA29"/>
      <color rgb="FFFF9999"/>
      <color rgb="FFFF73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71682</xdr:rowOff>
    </xdr:from>
    <xdr:to>
      <xdr:col>4</xdr:col>
      <xdr:colOff>588733</xdr:colOff>
      <xdr:row>23</xdr:row>
      <xdr:rowOff>138319</xdr:rowOff>
    </xdr:to>
    <xdr:pic>
      <xdr:nvPicPr>
        <xdr:cNvPr id="2" name="Picture 1">
          <a:extLst>
            <a:ext uri="{FF2B5EF4-FFF2-40B4-BE49-F238E27FC236}">
              <a16:creationId xmlns:a16="http://schemas.microsoft.com/office/drawing/2014/main" id="{D85AA4DB-E260-4836-9518-426F6A5EEADA}"/>
            </a:ext>
          </a:extLst>
        </xdr:cNvPr>
        <xdr:cNvPicPr>
          <a:picLocks noChangeAspect="1"/>
        </xdr:cNvPicPr>
      </xdr:nvPicPr>
      <xdr:blipFill>
        <a:blip xmlns:r="http://schemas.openxmlformats.org/officeDocument/2006/relationships" r:embed="rId1"/>
        <a:stretch>
          <a:fillRect/>
        </a:stretch>
      </xdr:blipFill>
      <xdr:spPr>
        <a:xfrm>
          <a:off x="0" y="1176582"/>
          <a:ext cx="3484333" cy="47497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81207</xdr:rowOff>
    </xdr:from>
    <xdr:to>
      <xdr:col>4</xdr:col>
      <xdr:colOff>588733</xdr:colOff>
      <xdr:row>14</xdr:row>
      <xdr:rowOff>173244</xdr:rowOff>
    </xdr:to>
    <xdr:pic>
      <xdr:nvPicPr>
        <xdr:cNvPr id="2" name="Picture 1">
          <a:extLst>
            <a:ext uri="{FF2B5EF4-FFF2-40B4-BE49-F238E27FC236}">
              <a16:creationId xmlns:a16="http://schemas.microsoft.com/office/drawing/2014/main" id="{CAC5A41D-5DA0-441E-BE3B-83EAC9FDF7C0}"/>
            </a:ext>
          </a:extLst>
        </xdr:cNvPr>
        <xdr:cNvPicPr>
          <a:picLocks noChangeAspect="1"/>
        </xdr:cNvPicPr>
      </xdr:nvPicPr>
      <xdr:blipFill>
        <a:blip xmlns:r="http://schemas.openxmlformats.org/officeDocument/2006/relationships" r:embed="rId1"/>
        <a:stretch>
          <a:fillRect/>
        </a:stretch>
      </xdr:blipFill>
      <xdr:spPr>
        <a:xfrm>
          <a:off x="0" y="957507"/>
          <a:ext cx="3484333" cy="4749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109633</xdr:rowOff>
    </xdr:from>
    <xdr:to>
      <xdr:col>1</xdr:col>
      <xdr:colOff>499180</xdr:colOff>
      <xdr:row>2</xdr:row>
      <xdr:rowOff>382939</xdr:rowOff>
    </xdr:to>
    <xdr:pic>
      <xdr:nvPicPr>
        <xdr:cNvPr id="3" name="Imagem 2">
          <a:extLst>
            <a:ext uri="{FF2B5EF4-FFF2-40B4-BE49-F238E27FC236}">
              <a16:creationId xmlns:a16="http://schemas.microsoft.com/office/drawing/2014/main" id="{6C958339-A577-47FE-96C5-161732D4A6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9633"/>
          <a:ext cx="2009775" cy="7019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27516</xdr:colOff>
      <xdr:row>0</xdr:row>
      <xdr:rowOff>0</xdr:rowOff>
    </xdr:from>
    <xdr:to>
      <xdr:col>0</xdr:col>
      <xdr:colOff>1400764</xdr:colOff>
      <xdr:row>2</xdr:row>
      <xdr:rowOff>46390</xdr:rowOff>
    </xdr:to>
    <xdr:pic>
      <xdr:nvPicPr>
        <xdr:cNvPr id="3" name="Imagem 2">
          <a:extLst>
            <a:ext uri="{FF2B5EF4-FFF2-40B4-BE49-F238E27FC236}">
              <a16:creationId xmlns:a16="http://schemas.microsoft.com/office/drawing/2014/main" id="{FA7059D2-B254-4A67-AB58-7829EBAC0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516" y="0"/>
          <a:ext cx="1373248" cy="4697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104775</xdr:rowOff>
    </xdr:from>
    <xdr:to>
      <xdr:col>1</xdr:col>
      <xdr:colOff>598170</xdr:colOff>
      <xdr:row>2</xdr:row>
      <xdr:rowOff>350564</xdr:rowOff>
    </xdr:to>
    <xdr:pic>
      <xdr:nvPicPr>
        <xdr:cNvPr id="4" name="Imagem 3">
          <a:extLst>
            <a:ext uri="{FF2B5EF4-FFF2-40B4-BE49-F238E27FC236}">
              <a16:creationId xmlns:a16="http://schemas.microsoft.com/office/drawing/2014/main" id="{E046E703-7E27-4A1D-8D9B-809F352D79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04775"/>
          <a:ext cx="2009775" cy="69240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2</xdr:col>
      <xdr:colOff>60325</xdr:colOff>
      <xdr:row>2</xdr:row>
      <xdr:rowOff>369615</xdr:rowOff>
    </xdr:to>
    <xdr:pic>
      <xdr:nvPicPr>
        <xdr:cNvPr id="3" name="Imagem 2">
          <a:extLst>
            <a:ext uri="{FF2B5EF4-FFF2-40B4-BE49-F238E27FC236}">
              <a16:creationId xmlns:a16="http://schemas.microsoft.com/office/drawing/2014/main" id="{E41B6E6C-DD79-4B9E-8AB2-BD79591FBD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04775"/>
          <a:ext cx="2009775" cy="6924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1428751</xdr:colOff>
      <xdr:row>2</xdr:row>
      <xdr:rowOff>59088</xdr:rowOff>
    </xdr:to>
    <xdr:pic>
      <xdr:nvPicPr>
        <xdr:cNvPr id="2" name="Imagem 1">
          <a:extLst>
            <a:ext uri="{FF2B5EF4-FFF2-40B4-BE49-F238E27FC236}">
              <a16:creationId xmlns:a16="http://schemas.microsoft.com/office/drawing/2014/main" id="{44EF89EE-7715-4846-A6EA-251E718733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1428751</xdr:colOff>
      <xdr:row>2</xdr:row>
      <xdr:rowOff>59088</xdr:rowOff>
    </xdr:to>
    <xdr:pic>
      <xdr:nvPicPr>
        <xdr:cNvPr id="2" name="Imagem 1">
          <a:extLst>
            <a:ext uri="{FF2B5EF4-FFF2-40B4-BE49-F238E27FC236}">
              <a16:creationId xmlns:a16="http://schemas.microsoft.com/office/drawing/2014/main" id="{C099F07B-7DCD-4510-8D94-81A03133FA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aorg.sharepoint.com/sites/StandardsAssurance/Shared%20Documents/4.%20Global%20Quality%20of%20Implementation/LATAM/A.Brazil%20and%20South%20America/6.New%20Standard%202020/3.RA%202020%20Templates/Version%201.1/210326_Templates_Groups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Martha Djourdjin" id="{72641BAC-FCA6-4555-B34C-C0BAEABF07AF}" userId="S::mdjourdjin@ra.org::c7effdb4-a6a9-41dc-af77-0c5be331573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54A270-6589-449D-912E-7AAB2F3FED63}" name="FarmIDApp" displayName="FarmIDApp" ref="A55:I73" totalsRowCount="1" headerRowDxfId="103" dataDxfId="101" totalsRowDxfId="99" headerRowBorderDxfId="102" tableBorderDxfId="100">
  <autoFilter ref="A55:I72" xr:uid="{FDA930F5-8A3B-4473-B117-1746A4E426B9}"/>
  <tableColumns count="9">
    <tableColumn id="1" xr3:uid="{9575666A-D0E3-485D-AB91-BC13FD6A3C00}" name="İşletme Adı" totalsRowFunction="count" dataDxfId="98" totalsRowDxfId="97"/>
    <tableColumn id="2" xr3:uid="{C1327F19-CDBF-48CC-A5D8-2CD8C0E23F3B}" name="İşletmenin Ulusal Kimlik Numarası" dataDxfId="96" totalsRowDxfId="95"/>
    <tableColumn id="4" xr3:uid="{4F223713-8222-41A0-B9BF-A1E4A880FF8F}" name="Şehir/Bölge" dataDxfId="94" totalsRowDxfId="93"/>
    <tableColumn id="5" xr3:uid="{4626D88F-0DF7-434E-AF41-85F93D608B28}" name="İşletmenin Doğrulama Seviyesi_x000a_(A'dan E'ye kadar)" dataDxfId="92" totalsRowDxfId="91"/>
    <tableColumn id="3" xr3:uid="{68D82CF0-12A9-491C-A56B-27E12750ECA0}" name="İşletmenin İzlenebilirlik Seviyesi" dataDxfId="90" totalsRowDxfId="89"/>
    <tableColumn id="6" xr3:uid="{412E00A1-99C0-4C80-BFB9-9C4395153CAB}" name="Kurutma Tesislerinin Sayısı " totalsRowFunction="sum" dataDxfId="88" totalsRowDxfId="87"/>
    <tableColumn id="7" xr3:uid="{46419144-F65F-47EA-BE05-8BE727055498}" name="Depolama tesislerinin sayısı" totalsRowFunction="sum" dataDxfId="86" totalsRowDxfId="85"/>
    <tableColumn id="8" xr3:uid="{3334B327-BE2D-46C8-92AC-D1A7F331D5C8}" name="Öğütme/Yıkama İstasyonu tesislerinin sayısı" totalsRowFunction="sum" dataDxfId="84" totalsRowDxfId="83"/>
    <tableColumn id="9" xr3:uid="{C75523B0-B7E5-4425-AE64-0A814C9D1F29}" name="Ambalajlama/veya bitmiş ürünler için paketleme tesisi sayısı + diğer işleme tesisleri" totalsRowFunction="sum" dataDxfId="82" totalsRowDxfId="8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8B2E7C4-3CEF-42C2-97AA-222AEB647917}" name="FarmIDWorkers" displayName="FarmIDWorkers" ref="A78:L96" headerRowDxfId="80" dataDxfId="78" totalsRowDxfId="76" headerRowBorderDxfId="79" tableBorderDxfId="77">
  <tableColumns count="12">
    <tableColumn id="1" xr3:uid="{3C793B1B-AB99-46B4-BC59-998DE6BD3FE2}" name="İşletme Adı" dataDxfId="75" totalsRowDxfId="74">
      <calculatedColumnFormula>A56</calculatedColumnFormula>
    </tableColumn>
    <tableColumn id="13" xr3:uid="{4986C3CF-F2E9-4B87-B7D2-4E5251A06587}" name="Daimi Erkek İşçiler" totalsRowFunction="sum" dataDxfId="73" totalsRowDxfId="72"/>
    <tableColumn id="14" xr3:uid="{3CA5CB04-0743-4E95-9A6A-E1B6C7E7C517}" name="Daimi Kadın İşçiler" totalsRowFunction="sum" dataDxfId="71" totalsRowDxfId="70"/>
    <tableColumn id="2" xr3:uid="{C3DAB229-60C0-4F1C-80A6-9C561AC3E8C6}" name="Geçici Erkek İşçiler" totalsRowFunction="sum" dataDxfId="69" totalsRowDxfId="68"/>
    <tableColumn id="4" xr3:uid="{4D7A83C0-A4C5-43B0-9447-EF106E5668D7}" name="Geçici Kadın İşçiler" totalsRowFunction="sum" dataDxfId="67" totalsRowDxfId="66"/>
    <tableColumn id="5" xr3:uid="{70A9AF4C-0151-4C15-A79A-7BECC1269369}" name="Göçmen Erkek İşçiler" totalsRowFunction="sum" dataDxfId="65" totalsRowDxfId="64"/>
    <tableColumn id="6" xr3:uid="{08E16D57-BF7C-426C-BBA3-F727B932F96D}" name="Göçmen Kadın İşçiler" totalsRowFunction="sum" dataDxfId="63" totalsRowDxfId="62"/>
    <tableColumn id="15" xr3:uid="{CCF37B69-BF21-4A7E-AA7C-3B18238EB2BC}" name="18 Yaşın Altındaki İşçiler" totalsRowFunction="sum" dataDxfId="61" totalsRowDxfId="60">
      <calculatedColumnFormula>SUBTOTAL(109,FarmIDWorkers[18 Yaşın Altındaki İşçiler])</calculatedColumnFormula>
    </tableColumn>
    <tableColumn id="16" xr3:uid="{C0D81E16-A32E-42D4-A26E-3D5A1B974BC5}" name="Sendikalı İşçiler" totalsRowFunction="sum" dataDxfId="59" totalsRowDxfId="58"/>
    <tableColumn id="17" xr3:uid="{A94CCC6B-66A4-4AD2-BB44-D6A53CB5978E}" name="Sendikaların Adları" totalsRowFunction="sum" dataDxfId="57" totalsRowDxfId="56"/>
    <tableColumn id="19" xr3:uid="{79A5199E-F378-49EA-91DA-5E26727F2124}" name="İşçilere sağlanan evlerin sayısı" totalsRowFunction="sum" dataDxfId="55" totalsRowDxfId="54"/>
    <tableColumn id="20" xr3:uid="{67573DFA-EA8C-422D-B580-C4D0D2B64E96}" name="İşletmede yaşayan işçiler" totalsRowFunction="sum" dataDxfId="53" totalsRowDxfId="5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0C794-2704-41DF-A9A2-524D688FA875}" name="AuditAgenda" displayName="AuditAgenda" ref="A96:E120" totalsRowShown="0" headerRowDxfId="49" dataDxfId="48">
  <autoFilter ref="A96:E120" xr:uid="{2F3BEF45-CDDD-4792-A692-2C2468994074}"/>
  <tableColumns count="5">
    <tableColumn id="1" xr3:uid="{D1DD5489-DC73-4A31-AAE0-4F790C20F50A}" name="Tarih" dataDxfId="47"/>
    <tableColumn id="2" xr3:uid="{110905B0-F922-40B6-8A55-B4EBFC4BB66D}" name="Saat_x000a_(Başlangıç saati - Bitiş saati)" dataDxfId="46"/>
    <tableColumn id="5" xr3:uid="{936DB682-C4E7-4114-9088-09EA04980FA4}" name="Sorumlu kişi_x000a_(denetimin yürütülmesinden sorumlu kişi)" dataDxfId="45"/>
    <tableColumn id="7" xr3:uid="{B775C698-1207-4C45-BC33-2946A08A777B}" name="Faaliyet_x000a_(Yapılacak denetim faaliyetlerinin ayrıntılarını bölüm, doğrulama türü ve sorumlulara göre ayırarak açıklayın.)" dataDxfId="44"/>
    <tableColumn id="11" xr3:uid="{9A9AE417-F9B9-4C81-A369-0065C7E4A53D}" name="Açıklamalar" dataDxfId="4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6D8819E-7A97-4660-8BBB-36CE2377B997}" name="Lawsuits" displayName="Lawsuits" ref="A10:F500" totalsRowShown="0" headerRowDxfId="38" dataDxfId="37" tableBorderDxfId="36">
  <autoFilter ref="A10:F500" xr:uid="{5DC69171-0295-4135-AF29-582CEB87B584}"/>
  <tableColumns count="6">
    <tableColumn id="1" xr3:uid="{3C9884A1-67CF-4261-809C-F909294326E0}" name=" Konum (Forum)" dataDxfId="35"/>
    <tableColumn id="2" xr3:uid="{DA8D108E-C925-4D0A-B3DA-245715D6B1E1}" name="Dava/Mahkeme Kararı Sayısı" dataDxfId="34"/>
    <tableColumn id="3" xr3:uid="{5E36F01F-0F0D-4EB4-8A01-F4C10213B56D}" name="Durum" dataDxfId="33"/>
    <tableColumn id="4" xr3:uid="{A4C2284F-4FFA-439C-AFBB-D63DA14A7319}" name="Davanın Konusu" dataDxfId="32"/>
    <tableColumn id="5" xr3:uid="{4A447C6A-76CA-44E7-8D37-AC6628A2CBA7}" name="Ciddiyet Derecesi" dataDxfId="31"/>
    <tableColumn id="6" xr3:uid="{EE7FBC0C-8B7F-41B3-A67D-C2E06C614F59}" name="Açılış tarihi" dataDxfId="3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296A732-74B5-4CC3-8033-CD5AF79DE9F9}" name="SampleDisc" displayName="SampleDisc" ref="A40:E350" headerRowDxfId="24" dataDxfId="23" tableBorderDxfId="22">
  <autoFilter ref="A40:E350" xr:uid="{EA28B547-9115-488D-AD29-8F33A8D49097}">
    <filterColumn colId="0" hiddenButton="1"/>
    <filterColumn colId="1" hiddenButton="1"/>
    <filterColumn colId="2" hiddenButton="1"/>
    <filterColumn colId="3" hiddenButton="1"/>
    <filterColumn colId="4" hiddenButton="1"/>
  </autoFilter>
  <tableColumns count="5">
    <tableColumn id="1" xr3:uid="{03E34F12-819F-4671-B7D5-1DCEC48FB33F}" name="İsim" totalsRowLabel="Total" dataDxfId="21" totalsRowDxfId="20"/>
    <tableColumn id="2" xr3:uid="{277848A7-6D10-4ED6-8237-A9744E31C67D}" name="Arazinin İşletme Kimlik Numarası" dataDxfId="19" totalsRowDxfId="18"/>
    <tableColumn id="4" xr3:uid="{9E50AE87-19BA-4D8B-B669-5E5498E820A6}" name="Türü" dataDxfId="17" totalsRowDxfId="16"/>
    <tableColumn id="5" xr3:uid="{2323718E-0B3E-4333-9909-2D2E181EC321}" name="Örnek Türü" dataDxfId="15" totalsRowDxfId="14"/>
    <tableColumn id="8" xr3:uid="{86D5FFFC-7B78-4F98-80F1-C100FBC5D382}" name="Artış varsa gerekçesini belirtin" totalsRowFunction="count" dataDxfId="13" totalsRowDxfId="12"/>
  </tableColumns>
  <tableStyleInfo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01150-596E-4E57-83AA-7FC9D9F439CE}">
  <sheetPr>
    <tabColor rgb="FF175259"/>
  </sheetPr>
  <dimension ref="A1:M34"/>
  <sheetViews>
    <sheetView showGridLines="0" tabSelected="1" showWhiteSpace="0" zoomScale="90" zoomScaleNormal="90" workbookViewId="0"/>
  </sheetViews>
  <sheetFormatPr defaultColWidth="10.85546875" defaultRowHeight="15" x14ac:dyDescent="0.25"/>
  <cols>
    <col min="6" max="6" width="11.85546875" customWidth="1"/>
    <col min="7" max="7" width="11.7109375" customWidth="1"/>
    <col min="11" max="11" width="15.28515625" customWidth="1"/>
    <col min="13" max="14" width="16.7109375" customWidth="1"/>
  </cols>
  <sheetData>
    <row r="1" spans="1:13" ht="43.5" x14ac:dyDescent="0.25">
      <c r="A1" s="258" t="s">
        <v>0</v>
      </c>
    </row>
    <row r="2" spans="1:13" ht="25.5" x14ac:dyDescent="0.25">
      <c r="A2" s="439" t="s">
        <v>1</v>
      </c>
      <c r="B2" s="1"/>
      <c r="C2" s="1"/>
      <c r="D2" s="1"/>
      <c r="E2" s="1"/>
      <c r="F2" s="1"/>
      <c r="G2" s="1"/>
      <c r="H2" s="1"/>
      <c r="I2" s="1"/>
      <c r="J2" s="1"/>
      <c r="K2" s="1"/>
    </row>
    <row r="3" spans="1:13" ht="18" x14ac:dyDescent="0.25">
      <c r="A3" s="259" t="s">
        <v>438</v>
      </c>
      <c r="B3" s="259" t="str">
        <f>L14</f>
        <v>1.1</v>
      </c>
    </row>
    <row r="4" spans="1:13" ht="15.95" customHeight="1" x14ac:dyDescent="0.25">
      <c r="F4" s="260" t="s">
        <v>2</v>
      </c>
    </row>
    <row r="5" spans="1:13" ht="18" x14ac:dyDescent="0.25">
      <c r="A5" s="259"/>
      <c r="F5" s="460" t="s">
        <v>3</v>
      </c>
      <c r="G5" s="460"/>
      <c r="H5" s="460"/>
      <c r="I5" s="460"/>
      <c r="J5" s="460"/>
      <c r="K5" s="460"/>
      <c r="L5" s="460"/>
      <c r="M5" s="460"/>
    </row>
    <row r="6" spans="1:13" x14ac:dyDescent="0.25">
      <c r="F6" s="460"/>
      <c r="G6" s="460"/>
      <c r="H6" s="460"/>
      <c r="I6" s="460"/>
      <c r="J6" s="460"/>
      <c r="K6" s="460"/>
      <c r="L6" s="460"/>
      <c r="M6" s="460"/>
    </row>
    <row r="7" spans="1:13" x14ac:dyDescent="0.25">
      <c r="F7" s="460"/>
      <c r="G7" s="460"/>
      <c r="H7" s="460"/>
      <c r="I7" s="460"/>
      <c r="J7" s="460"/>
      <c r="K7" s="460"/>
      <c r="L7" s="460"/>
      <c r="M7" s="460"/>
    </row>
    <row r="8" spans="1:13" x14ac:dyDescent="0.25">
      <c r="F8" s="460"/>
      <c r="G8" s="460"/>
      <c r="H8" s="460"/>
      <c r="I8" s="460"/>
      <c r="J8" s="460"/>
      <c r="K8" s="460"/>
      <c r="L8" s="460"/>
      <c r="M8" s="460"/>
    </row>
    <row r="9" spans="1:13" ht="15.95" customHeight="1" x14ac:dyDescent="0.25">
      <c r="F9" s="260" t="s">
        <v>4</v>
      </c>
    </row>
    <row r="10" spans="1:13" ht="15.95" customHeight="1" x14ac:dyDescent="0.25">
      <c r="F10" s="461" t="s">
        <v>5</v>
      </c>
      <c r="G10" s="461"/>
      <c r="H10" s="461"/>
      <c r="I10" s="461"/>
      <c r="J10" s="461"/>
      <c r="K10" s="461"/>
      <c r="L10" s="461"/>
      <c r="M10" s="461"/>
    </row>
    <row r="11" spans="1:13" ht="15.95" customHeight="1" x14ac:dyDescent="0.25">
      <c r="F11" s="461"/>
      <c r="G11" s="461"/>
      <c r="H11" s="461"/>
      <c r="I11" s="461"/>
      <c r="J11" s="461"/>
      <c r="K11" s="461"/>
      <c r="L11" s="461"/>
      <c r="M11" s="461"/>
    </row>
    <row r="12" spans="1:13" ht="15.95" customHeight="1" x14ac:dyDescent="0.25">
      <c r="F12" s="261"/>
      <c r="G12" s="261"/>
      <c r="H12" s="261"/>
      <c r="I12" s="261"/>
      <c r="J12" s="261"/>
      <c r="K12" s="261"/>
      <c r="L12" s="261"/>
      <c r="M12" s="261"/>
    </row>
    <row r="13" spans="1:13" ht="18.600000000000001" customHeight="1" x14ac:dyDescent="0.25">
      <c r="F13" s="462" t="s">
        <v>6</v>
      </c>
      <c r="G13" s="463"/>
      <c r="H13" s="463"/>
      <c r="I13" s="463"/>
      <c r="J13" s="464" t="s">
        <v>7</v>
      </c>
      <c r="K13" s="464"/>
      <c r="L13" s="464" t="s">
        <v>8</v>
      </c>
      <c r="M13" s="464"/>
    </row>
    <row r="14" spans="1:13" ht="30" customHeight="1" x14ac:dyDescent="0.25">
      <c r="F14" s="458" t="str">
        <f>A2</f>
        <v>Sertifikasyon Başvuru Formu (CAF) - Tedarik Zinciri Sertifikasyonu</v>
      </c>
      <c r="G14" s="458"/>
      <c r="H14" s="458"/>
      <c r="I14" s="458"/>
      <c r="J14" s="458" t="s">
        <v>1115</v>
      </c>
      <c r="K14" s="458"/>
      <c r="L14" s="459" t="s">
        <v>1116</v>
      </c>
      <c r="M14" s="459"/>
    </row>
    <row r="15" spans="1:13" s="76" customFormat="1" ht="26.25" customHeight="1" x14ac:dyDescent="0.25">
      <c r="F15" s="462" t="s">
        <v>9</v>
      </c>
      <c r="G15" s="462"/>
      <c r="H15" s="465" t="s">
        <v>10</v>
      </c>
      <c r="I15" s="465"/>
      <c r="J15" s="462" t="s">
        <v>11</v>
      </c>
      <c r="K15" s="462"/>
      <c r="L15" s="462" t="s">
        <v>12</v>
      </c>
      <c r="M15" s="462"/>
    </row>
    <row r="16" spans="1:13" ht="18.600000000000001" customHeight="1" x14ac:dyDescent="0.25">
      <c r="F16" s="466" t="s">
        <v>13</v>
      </c>
      <c r="G16" s="458"/>
      <c r="H16" s="467" t="s">
        <v>1131</v>
      </c>
      <c r="I16" s="468"/>
      <c r="J16" s="467" t="s">
        <v>14</v>
      </c>
      <c r="K16" s="468"/>
      <c r="L16" s="459" t="s">
        <v>15</v>
      </c>
      <c r="M16" s="459"/>
    </row>
    <row r="17" spans="1:13" ht="18.600000000000001" customHeight="1" x14ac:dyDescent="0.25">
      <c r="F17" s="462" t="s">
        <v>16</v>
      </c>
      <c r="G17" s="462"/>
      <c r="H17" s="462"/>
      <c r="I17" s="462"/>
      <c r="J17" s="462" t="s">
        <v>17</v>
      </c>
      <c r="K17" s="462"/>
      <c r="L17" s="462"/>
      <c r="M17" s="462"/>
    </row>
    <row r="18" spans="1:13" ht="26.45" customHeight="1" x14ac:dyDescent="0.25">
      <c r="F18" s="459" t="s">
        <v>18</v>
      </c>
      <c r="G18" s="459"/>
      <c r="H18" s="459"/>
      <c r="I18" s="459"/>
      <c r="J18" s="459" t="s">
        <v>19</v>
      </c>
      <c r="K18" s="459"/>
      <c r="L18" s="459"/>
      <c r="M18" s="459"/>
    </row>
    <row r="19" spans="1:13" ht="18.600000000000001" customHeight="1" x14ac:dyDescent="0.25">
      <c r="F19" s="462" t="s">
        <v>20</v>
      </c>
      <c r="G19" s="462"/>
      <c r="H19" s="462"/>
      <c r="I19" s="462"/>
      <c r="J19" s="462"/>
      <c r="K19" s="462"/>
      <c r="L19" s="462"/>
      <c r="M19" s="462"/>
    </row>
    <row r="20" spans="1:13" ht="18.600000000000001" customHeight="1" x14ac:dyDescent="0.25">
      <c r="F20" s="469" t="s">
        <v>21</v>
      </c>
      <c r="G20" s="470"/>
      <c r="H20" s="470"/>
      <c r="I20" s="470"/>
      <c r="J20" s="470"/>
      <c r="K20" s="470"/>
      <c r="L20" s="470"/>
      <c r="M20" s="471"/>
    </row>
    <row r="21" spans="1:13" ht="18.600000000000001" customHeight="1" x14ac:dyDescent="0.25">
      <c r="F21" s="472"/>
      <c r="G21" s="473"/>
      <c r="H21" s="473"/>
      <c r="I21" s="473"/>
      <c r="J21" s="473"/>
      <c r="K21" s="473"/>
      <c r="L21" s="473"/>
      <c r="M21" s="474"/>
    </row>
    <row r="22" spans="1:13" ht="18.600000000000001" customHeight="1" x14ac:dyDescent="0.25">
      <c r="F22" s="462" t="s">
        <v>22</v>
      </c>
      <c r="G22" s="462"/>
      <c r="H22" s="462"/>
      <c r="I22" s="462"/>
      <c r="J22" s="462"/>
      <c r="K22" s="462"/>
      <c r="L22" s="462"/>
      <c r="M22" s="462"/>
    </row>
    <row r="23" spans="1:13" ht="18.600000000000001" customHeight="1" x14ac:dyDescent="0.25">
      <c r="F23" s="459" t="s">
        <v>23</v>
      </c>
      <c r="G23" s="459"/>
      <c r="H23" s="459"/>
      <c r="I23" s="459"/>
      <c r="J23" s="459"/>
      <c r="K23" s="459"/>
      <c r="L23" s="459"/>
      <c r="M23" s="459"/>
    </row>
    <row r="24" spans="1:13" ht="18.600000000000001" customHeight="1" x14ac:dyDescent="0.25">
      <c r="F24" s="462" t="s">
        <v>24</v>
      </c>
      <c r="G24" s="462"/>
      <c r="H24" s="462"/>
      <c r="I24" s="462"/>
      <c r="J24" s="462"/>
      <c r="K24" s="462"/>
      <c r="L24" s="462"/>
      <c r="M24" s="462"/>
    </row>
    <row r="25" spans="1:13" ht="18.600000000000001" customHeight="1" x14ac:dyDescent="0.25">
      <c r="F25" s="459" t="s">
        <v>25</v>
      </c>
      <c r="G25" s="459"/>
      <c r="H25" s="459"/>
      <c r="I25" s="459"/>
      <c r="J25" s="459"/>
      <c r="K25" s="459"/>
      <c r="L25" s="459"/>
      <c r="M25" s="459"/>
    </row>
    <row r="26" spans="1:13" ht="18.600000000000001" customHeight="1" x14ac:dyDescent="0.25">
      <c r="F26" s="462" t="s">
        <v>26</v>
      </c>
      <c r="G26" s="462"/>
      <c r="H26" s="462"/>
      <c r="I26" s="462"/>
      <c r="J26" s="462"/>
      <c r="K26" s="462"/>
      <c r="L26" s="462"/>
      <c r="M26" s="462"/>
    </row>
    <row r="27" spans="1:13" ht="18.600000000000001" customHeight="1" x14ac:dyDescent="0.25">
      <c r="F27" s="459" t="s">
        <v>27</v>
      </c>
      <c r="G27" s="459"/>
      <c r="H27" s="459"/>
      <c r="I27" s="459"/>
      <c r="J27" s="459"/>
      <c r="K27" s="459"/>
      <c r="L27" s="459"/>
      <c r="M27" s="459"/>
    </row>
    <row r="28" spans="1:13" ht="18.600000000000001" customHeight="1" x14ac:dyDescent="0.25">
      <c r="F28" s="462" t="s">
        <v>28</v>
      </c>
      <c r="G28" s="462"/>
      <c r="H28" s="462"/>
      <c r="I28" s="462"/>
      <c r="J28" s="462" t="s">
        <v>29</v>
      </c>
      <c r="K28" s="462"/>
      <c r="L28" s="462"/>
      <c r="M28" s="462"/>
    </row>
    <row r="29" spans="1:13" ht="18.75" customHeight="1" x14ac:dyDescent="0.25">
      <c r="A29" s="262" t="s">
        <v>30</v>
      </c>
      <c r="F29" s="459" t="s">
        <v>31</v>
      </c>
      <c r="G29" s="459"/>
      <c r="H29" s="459"/>
      <c r="I29" s="459"/>
      <c r="J29" s="459" t="s">
        <v>32</v>
      </c>
      <c r="K29" s="459"/>
      <c r="L29" s="459"/>
      <c r="M29" s="459"/>
    </row>
    <row r="30" spans="1:13" ht="21" customHeight="1" x14ac:dyDescent="0.25">
      <c r="F30" s="459"/>
      <c r="G30" s="459"/>
      <c r="H30" s="459"/>
      <c r="I30" s="459"/>
      <c r="J30" s="459"/>
      <c r="K30" s="459"/>
      <c r="L30" s="459"/>
      <c r="M30" s="459"/>
    </row>
    <row r="31" spans="1:13" x14ac:dyDescent="0.25">
      <c r="A31" s="338" t="str">
        <f>J14</f>
        <v>SA-F-GA-5-V1.1-TR</v>
      </c>
    </row>
    <row r="32" spans="1:13" ht="14.45" customHeight="1" x14ac:dyDescent="0.25">
      <c r="F32" s="475" t="s">
        <v>33</v>
      </c>
      <c r="G32" s="475"/>
      <c r="H32" s="475"/>
      <c r="I32" s="475"/>
      <c r="J32" s="475"/>
      <c r="K32" s="475"/>
      <c r="L32" s="475"/>
      <c r="M32" s="475"/>
    </row>
    <row r="33" spans="6:13" x14ac:dyDescent="0.25">
      <c r="F33" s="475"/>
      <c r="G33" s="475"/>
      <c r="H33" s="475"/>
      <c r="I33" s="475"/>
      <c r="J33" s="475"/>
      <c r="K33" s="475"/>
      <c r="L33" s="475"/>
      <c r="M33" s="475"/>
    </row>
    <row r="34" spans="6:13" x14ac:dyDescent="0.25">
      <c r="F34" s="263"/>
    </row>
  </sheetData>
  <sheetProtection algorithmName="SHA-512" hashValue="7MR8N8tCGKdiSnycNwGqDhdWLk3ZAykw595j5bKrUZIfSrlTnlI25eUKbihApEI9FqI/kOn9UKbIdbU+gpSxCA==" saltValue="7n5hKAMwyt0SCgZDNR/u6A==" spinCount="100000" sheet="1" objects="1" scenarios="1"/>
  <mergeCells count="33">
    <mergeCell ref="F28:I28"/>
    <mergeCell ref="J28:M28"/>
    <mergeCell ref="F29:I30"/>
    <mergeCell ref="J29:M30"/>
    <mergeCell ref="F32:M33"/>
    <mergeCell ref="F27:M27"/>
    <mergeCell ref="F17:I17"/>
    <mergeCell ref="J17:M17"/>
    <mergeCell ref="F18:I18"/>
    <mergeCell ref="J18:M18"/>
    <mergeCell ref="F19:M19"/>
    <mergeCell ref="F20:M21"/>
    <mergeCell ref="F22:M22"/>
    <mergeCell ref="F23:M23"/>
    <mergeCell ref="F24:M24"/>
    <mergeCell ref="F25:M25"/>
    <mergeCell ref="F26:M26"/>
    <mergeCell ref="F15:G15"/>
    <mergeCell ref="H15:I15"/>
    <mergeCell ref="J15:K15"/>
    <mergeCell ref="L15:M15"/>
    <mergeCell ref="F16:G16"/>
    <mergeCell ref="H16:I16"/>
    <mergeCell ref="J16:K16"/>
    <mergeCell ref="L16:M16"/>
    <mergeCell ref="F14:I14"/>
    <mergeCell ref="J14:K14"/>
    <mergeCell ref="L14:M14"/>
    <mergeCell ref="F5:M8"/>
    <mergeCell ref="F10:M11"/>
    <mergeCell ref="F13:I13"/>
    <mergeCell ref="J13:K13"/>
    <mergeCell ref="L13:M13"/>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5ED1-C63E-47C1-B09A-FDC263962794}">
  <sheetPr>
    <tabColor rgb="FF175259"/>
  </sheetPr>
  <dimension ref="A1:O34"/>
  <sheetViews>
    <sheetView showGridLines="0" showWhiteSpace="0" zoomScale="90" zoomScaleNormal="90" workbookViewId="0"/>
  </sheetViews>
  <sheetFormatPr defaultColWidth="10.85546875" defaultRowHeight="16.5" x14ac:dyDescent="0.3"/>
  <cols>
    <col min="1" max="4" width="10.85546875" style="21"/>
    <col min="5" max="5" width="10.85546875" style="279"/>
    <col min="6" max="6" width="15.28515625" style="279" customWidth="1"/>
    <col min="7" max="7" width="11.7109375" style="279" customWidth="1"/>
    <col min="8" max="10" width="10.85546875" style="279"/>
    <col min="11" max="11" width="19.28515625" style="279" customWidth="1"/>
    <col min="12" max="12" width="10.85546875" style="279"/>
    <col min="13" max="13" width="23.42578125" style="279" customWidth="1"/>
    <col min="14" max="14" width="15.5703125" style="279" customWidth="1"/>
    <col min="15" max="15" width="10.85546875" style="280"/>
  </cols>
  <sheetData>
    <row r="1" spans="1:15" ht="39" customHeight="1" x14ac:dyDescent="0.3">
      <c r="A1" s="264" t="s">
        <v>34</v>
      </c>
    </row>
    <row r="2" spans="1:15" ht="25.5" customHeight="1" x14ac:dyDescent="0.3">
      <c r="A2" s="265" t="s">
        <v>35</v>
      </c>
      <c r="F2" s="478" t="s">
        <v>36</v>
      </c>
      <c r="G2" s="479"/>
      <c r="H2" s="479"/>
      <c r="I2" s="479"/>
      <c r="J2" s="479"/>
      <c r="K2" s="479"/>
      <c r="L2" s="479"/>
      <c r="M2" s="479"/>
      <c r="N2" s="480"/>
    </row>
    <row r="3" spans="1:15" ht="59.25" customHeight="1" x14ac:dyDescent="0.3">
      <c r="A3" s="266"/>
      <c r="F3" s="481"/>
      <c r="G3" s="482"/>
      <c r="H3" s="482"/>
      <c r="I3" s="482"/>
      <c r="J3" s="482"/>
      <c r="K3" s="482"/>
      <c r="L3" s="482"/>
      <c r="M3" s="482"/>
      <c r="N3" s="483"/>
    </row>
    <row r="4" spans="1:15" ht="15.95" customHeight="1" x14ac:dyDescent="0.3">
      <c r="F4" s="267"/>
      <c r="G4" s="283"/>
      <c r="H4" s="283"/>
      <c r="I4" s="283"/>
      <c r="J4" s="283"/>
      <c r="K4" s="283"/>
      <c r="L4" s="283"/>
      <c r="M4" s="283"/>
      <c r="N4" s="283"/>
    </row>
    <row r="5" spans="1:15" ht="72" customHeight="1" x14ac:dyDescent="0.3">
      <c r="A5" s="266"/>
      <c r="F5" s="492" t="s">
        <v>37</v>
      </c>
      <c r="G5" s="493"/>
      <c r="H5" s="493"/>
      <c r="I5" s="493"/>
      <c r="J5" s="493"/>
      <c r="K5" s="493"/>
      <c r="L5" s="493"/>
      <c r="M5" s="476" t="s">
        <v>38</v>
      </c>
      <c r="N5" s="477"/>
    </row>
    <row r="6" spans="1:15" x14ac:dyDescent="0.3">
      <c r="F6" s="268"/>
      <c r="G6" s="268"/>
      <c r="H6" s="268"/>
      <c r="I6" s="268"/>
      <c r="J6" s="268"/>
      <c r="K6" s="268"/>
      <c r="L6" s="268"/>
    </row>
    <row r="7" spans="1:15" ht="43.5" customHeight="1" x14ac:dyDescent="0.3">
      <c r="F7" s="484" t="s">
        <v>39</v>
      </c>
      <c r="G7" s="485"/>
      <c r="H7" s="485"/>
      <c r="I7" s="485"/>
      <c r="J7" s="485"/>
      <c r="K7" s="485"/>
      <c r="L7" s="485"/>
      <c r="M7" s="488" t="s">
        <v>40</v>
      </c>
      <c r="N7" s="489"/>
    </row>
    <row r="8" spans="1:15" ht="53.25" customHeight="1" x14ac:dyDescent="0.3">
      <c r="F8" s="486"/>
      <c r="G8" s="487"/>
      <c r="H8" s="487"/>
      <c r="I8" s="487"/>
      <c r="J8" s="487"/>
      <c r="K8" s="487"/>
      <c r="L8" s="487"/>
      <c r="M8" s="490" t="s">
        <v>41</v>
      </c>
      <c r="N8" s="491"/>
    </row>
    <row r="9" spans="1:15" ht="15.95" customHeight="1" x14ac:dyDescent="0.3">
      <c r="F9" s="269"/>
      <c r="G9" s="11"/>
      <c r="H9" s="269"/>
      <c r="I9" s="269"/>
      <c r="J9" s="269"/>
      <c r="K9" s="269"/>
      <c r="L9" s="269"/>
    </row>
    <row r="10" spans="1:15" ht="15.95" customHeight="1" x14ac:dyDescent="0.3">
      <c r="F10" s="269"/>
      <c r="G10" s="269"/>
      <c r="H10" s="269"/>
      <c r="I10" s="269"/>
      <c r="J10" s="269"/>
      <c r="K10" s="269"/>
      <c r="L10" s="269"/>
    </row>
    <row r="11" spans="1:15" ht="15.95" customHeight="1" x14ac:dyDescent="0.3">
      <c r="F11" s="270"/>
      <c r="G11" s="270"/>
      <c r="H11" s="270"/>
      <c r="I11" s="270"/>
      <c r="J11" s="270"/>
      <c r="K11" s="270"/>
      <c r="L11" s="270"/>
    </row>
    <row r="12" spans="1:15" ht="18.600000000000001" customHeight="1" x14ac:dyDescent="0.3">
      <c r="F12" s="271"/>
      <c r="G12" s="269"/>
      <c r="H12" s="269"/>
      <c r="I12" s="269"/>
      <c r="J12" s="272"/>
      <c r="K12" s="272"/>
      <c r="L12" s="272"/>
    </row>
    <row r="13" spans="1:15" ht="23.45" customHeight="1" x14ac:dyDescent="0.3">
      <c r="F13" s="35"/>
      <c r="G13" s="35"/>
      <c r="H13" s="35"/>
      <c r="I13" s="35"/>
      <c r="J13" s="35"/>
      <c r="K13" s="35"/>
      <c r="L13" s="35"/>
    </row>
    <row r="14" spans="1:15" s="76" customFormat="1" ht="18.600000000000001" customHeight="1" x14ac:dyDescent="0.25">
      <c r="A14" s="159"/>
      <c r="B14" s="159"/>
      <c r="C14" s="159"/>
      <c r="D14" s="159"/>
      <c r="E14" s="281"/>
      <c r="F14" s="271"/>
      <c r="G14" s="271"/>
      <c r="H14" s="273"/>
      <c r="I14" s="273"/>
      <c r="J14" s="271"/>
      <c r="K14" s="271"/>
      <c r="L14" s="271"/>
      <c r="M14" s="281"/>
      <c r="N14" s="281"/>
      <c r="O14" s="282"/>
    </row>
    <row r="15" spans="1:15" ht="18.600000000000001" customHeight="1" x14ac:dyDescent="0.3">
      <c r="F15" s="35"/>
      <c r="G15" s="35"/>
      <c r="H15" s="274"/>
      <c r="I15" s="35"/>
      <c r="J15" s="35"/>
      <c r="K15" s="35"/>
      <c r="L15" s="35"/>
    </row>
    <row r="16" spans="1:15" ht="18.600000000000001" customHeight="1" x14ac:dyDescent="0.3">
      <c r="F16" s="271"/>
      <c r="G16" s="271"/>
      <c r="H16" s="271"/>
      <c r="I16" s="271"/>
      <c r="J16" s="271"/>
      <c r="K16" s="271"/>
      <c r="L16" s="271"/>
    </row>
    <row r="17" spans="1:12" ht="26.45" customHeight="1" x14ac:dyDescent="0.3">
      <c r="F17" s="275"/>
      <c r="G17" s="275"/>
      <c r="H17" s="275"/>
      <c r="I17" s="275"/>
      <c r="J17" s="275"/>
      <c r="K17" s="275"/>
      <c r="L17" s="275"/>
    </row>
    <row r="18" spans="1:12" ht="18.600000000000001" customHeight="1" x14ac:dyDescent="0.3">
      <c r="F18" s="271"/>
      <c r="G18" s="271"/>
      <c r="H18" s="271"/>
      <c r="I18" s="271"/>
      <c r="J18" s="271"/>
      <c r="K18" s="271"/>
      <c r="L18" s="271"/>
    </row>
    <row r="19" spans="1:12" ht="18.600000000000001" customHeight="1" x14ac:dyDescent="0.3">
      <c r="F19" s="275"/>
      <c r="G19" s="275"/>
      <c r="H19" s="275"/>
      <c r="I19" s="275"/>
      <c r="J19" s="275"/>
      <c r="K19" s="275"/>
      <c r="L19" s="275"/>
    </row>
    <row r="20" spans="1:12" ht="18.600000000000001" customHeight="1" x14ac:dyDescent="0.3">
      <c r="F20" s="275"/>
      <c r="G20" s="275"/>
      <c r="H20" s="275"/>
      <c r="I20" s="275"/>
      <c r="J20" s="275"/>
      <c r="K20" s="275"/>
      <c r="L20" s="275"/>
    </row>
    <row r="21" spans="1:12" ht="18.600000000000001" customHeight="1" x14ac:dyDescent="0.3">
      <c r="F21" s="275"/>
      <c r="G21" s="275"/>
      <c r="H21" s="275"/>
      <c r="I21" s="275"/>
      <c r="J21" s="275"/>
      <c r="K21" s="275"/>
      <c r="L21" s="275"/>
    </row>
    <row r="22" spans="1:12" ht="18.600000000000001" customHeight="1" x14ac:dyDescent="0.3">
      <c r="F22" s="271"/>
      <c r="G22" s="271"/>
      <c r="H22" s="271"/>
      <c r="I22" s="271"/>
      <c r="J22" s="271"/>
      <c r="K22" s="271"/>
      <c r="L22" s="271"/>
    </row>
    <row r="23" spans="1:12" ht="18.600000000000001" customHeight="1" x14ac:dyDescent="0.3">
      <c r="F23" s="35"/>
      <c r="G23" s="35"/>
      <c r="H23" s="35"/>
      <c r="I23" s="35"/>
      <c r="J23" s="35"/>
      <c r="K23" s="35"/>
      <c r="L23" s="35"/>
    </row>
    <row r="24" spans="1:12" ht="18.600000000000001" customHeight="1" x14ac:dyDescent="0.3">
      <c r="F24" s="271"/>
      <c r="G24" s="271"/>
      <c r="H24" s="271"/>
      <c r="I24" s="271"/>
      <c r="J24" s="271"/>
      <c r="K24" s="271"/>
      <c r="L24" s="271"/>
    </row>
    <row r="25" spans="1:12" ht="18.600000000000001" customHeight="1" x14ac:dyDescent="0.3">
      <c r="F25" s="35"/>
      <c r="G25" s="35"/>
      <c r="H25" s="35"/>
      <c r="I25" s="35"/>
      <c r="J25" s="35"/>
      <c r="K25" s="35"/>
      <c r="L25" s="35"/>
    </row>
    <row r="26" spans="1:12" ht="18.600000000000001" customHeight="1" x14ac:dyDescent="0.3">
      <c r="F26" s="271"/>
      <c r="G26" s="271"/>
      <c r="H26" s="271"/>
      <c r="I26" s="271"/>
      <c r="J26" s="271"/>
      <c r="K26" s="271"/>
      <c r="L26" s="271"/>
    </row>
    <row r="27" spans="1:12" ht="18.600000000000001" customHeight="1" x14ac:dyDescent="0.3">
      <c r="F27" s="35"/>
      <c r="G27" s="35"/>
      <c r="H27" s="35"/>
      <c r="I27" s="35"/>
      <c r="J27" s="35"/>
      <c r="K27" s="35"/>
      <c r="L27" s="35"/>
    </row>
    <row r="28" spans="1:12" ht="18.600000000000001" customHeight="1" x14ac:dyDescent="0.3">
      <c r="F28" s="271"/>
      <c r="G28" s="271"/>
      <c r="H28" s="271"/>
      <c r="I28" s="271"/>
      <c r="J28" s="271"/>
      <c r="K28" s="271"/>
      <c r="L28" s="271"/>
    </row>
    <row r="29" spans="1:12" ht="18.75" customHeight="1" x14ac:dyDescent="0.3">
      <c r="A29" s="276"/>
      <c r="F29" s="275"/>
      <c r="G29" s="275"/>
      <c r="H29" s="275"/>
      <c r="I29" s="275"/>
      <c r="J29" s="275"/>
      <c r="K29" s="275"/>
      <c r="L29" s="275"/>
    </row>
    <row r="30" spans="1:12" ht="21" customHeight="1" x14ac:dyDescent="0.3">
      <c r="F30" s="275"/>
      <c r="G30" s="275"/>
      <c r="H30" s="275"/>
      <c r="I30" s="275"/>
      <c r="J30" s="275"/>
      <c r="K30" s="275"/>
      <c r="L30" s="275"/>
    </row>
    <row r="31" spans="1:12" x14ac:dyDescent="0.3">
      <c r="A31" s="277"/>
    </row>
    <row r="32" spans="1:12" ht="14.45" customHeight="1" x14ac:dyDescent="0.3">
      <c r="F32" s="278"/>
      <c r="G32" s="278"/>
      <c r="H32" s="278"/>
      <c r="I32" s="278"/>
      <c r="J32" s="278"/>
      <c r="K32" s="278"/>
      <c r="L32" s="278"/>
    </row>
    <row r="33" spans="6:12" x14ac:dyDescent="0.3">
      <c r="F33" s="278"/>
      <c r="G33" s="278"/>
      <c r="H33" s="278"/>
      <c r="I33" s="278"/>
      <c r="J33" s="278"/>
      <c r="K33" s="278"/>
      <c r="L33" s="278"/>
    </row>
    <row r="34" spans="6:12" x14ac:dyDescent="0.3">
      <c r="F34" s="11"/>
    </row>
  </sheetData>
  <sheetProtection algorithmName="SHA-512" hashValue="sJUbMULSfXDXUaHG1Q5M83IcyF7cKCTGNIFRiXaxFVXyD4Jw/tqDDbav91TDV7KoC4qkOrLddtuA2+XoHgDx4g==" saltValue="uDlqN6rh6SkPNa3aaTw0Ww==" spinCount="100000" sheet="1" objects="1" scenarios="1"/>
  <mergeCells count="6">
    <mergeCell ref="M5:N5"/>
    <mergeCell ref="F2:N3"/>
    <mergeCell ref="F7:L8"/>
    <mergeCell ref="M7:N7"/>
    <mergeCell ref="M8:N8"/>
    <mergeCell ref="F5:L5"/>
  </mergeCells>
  <hyperlinks>
    <hyperlink ref="M5:N5" location="'1.Başvuru Formu'!A1" display="Adım 1: Başvuru Formunu Doldurun" xr:uid="{CE6001B1-FCCB-44A6-BD81-7B0CC9F5A283}"/>
    <hyperlink ref="M7:N7" location="'2.Denetim Planı'!A1" display="Adım 1: Planlama aşamanızı 2, 2a ve 2b sekmelerinde hazırlayın" xr:uid="{7404A9C8-B80E-4E4D-9FC1-EAEB1F44D5AB}"/>
    <hyperlink ref="M8:N8" location="'3.Denetim Özeti'!A1" display="Adım 2: Denetim özeti bilgilerini sekme 3'te bildirin." xr:uid="{BBD377BD-E2CF-428A-8395-12C9AD3DBE11}"/>
  </hyperlink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0D71D-73D3-4894-9901-A1B9852AD90A}">
  <sheetPr>
    <tabColor rgb="FFFF7373"/>
  </sheetPr>
  <dimension ref="A1:L140"/>
  <sheetViews>
    <sheetView zoomScale="90" zoomScaleNormal="90" workbookViewId="0">
      <selection activeCell="B1" sqref="B1"/>
    </sheetView>
  </sheetViews>
  <sheetFormatPr defaultColWidth="9.140625" defaultRowHeight="13.5" x14ac:dyDescent="0.25"/>
  <cols>
    <col min="1" max="1" width="23.140625" style="39" customWidth="1"/>
    <col min="2" max="2" width="24.85546875" style="39" customWidth="1"/>
    <col min="3" max="3" width="21.42578125" style="39" customWidth="1"/>
    <col min="4" max="4" width="17.85546875" style="39" customWidth="1"/>
    <col min="5" max="5" width="17.42578125" style="39" customWidth="1"/>
    <col min="6" max="6" width="15.140625" style="39" customWidth="1"/>
    <col min="7" max="7" width="27.5703125" style="39" customWidth="1"/>
    <col min="8" max="8" width="17.42578125" style="39" customWidth="1"/>
    <col min="9" max="9" width="27.5703125" style="39" customWidth="1"/>
    <col min="10" max="10" width="20.140625" style="39" customWidth="1"/>
    <col min="11" max="11" width="28.140625" style="39" bestFit="1" customWidth="1"/>
    <col min="12" max="12" width="18.85546875" style="7" bestFit="1" customWidth="1"/>
    <col min="13" max="16384" width="9.140625" style="7"/>
  </cols>
  <sheetData>
    <row r="1" spans="1:11" x14ac:dyDescent="0.25">
      <c r="A1" s="337" t="s">
        <v>42</v>
      </c>
      <c r="B1" s="78"/>
      <c r="C1" s="78"/>
      <c r="D1" s="78"/>
      <c r="E1" s="78"/>
      <c r="F1" s="78"/>
      <c r="G1" s="78"/>
      <c r="H1" s="78"/>
      <c r="I1" s="78"/>
      <c r="J1" s="79"/>
      <c r="K1" s="204" t="str">
        <f>CONCATENATE('Hidden Lists'!C21," ",'Hidden Lists'!C22)</f>
        <v>Versiyon 1.1, Temmuz 2021</v>
      </c>
    </row>
    <row r="2" spans="1:11" ht="20.25" x14ac:dyDescent="0.25">
      <c r="A2" s="562" t="s">
        <v>43</v>
      </c>
      <c r="B2" s="563"/>
      <c r="C2" s="563"/>
      <c r="D2" s="563"/>
      <c r="E2" s="563"/>
      <c r="F2" s="563"/>
      <c r="G2" s="563"/>
      <c r="H2" s="563"/>
      <c r="I2" s="563"/>
      <c r="J2" s="563"/>
      <c r="K2" s="564"/>
    </row>
    <row r="3" spans="1:11" ht="36.75" customHeight="1" x14ac:dyDescent="0.25">
      <c r="A3" s="565" t="s">
        <v>1125</v>
      </c>
      <c r="B3" s="566"/>
      <c r="C3" s="566"/>
      <c r="D3" s="566"/>
      <c r="E3" s="566"/>
      <c r="F3" s="566"/>
      <c r="G3" s="566"/>
      <c r="H3" s="566"/>
      <c r="I3" s="566"/>
      <c r="J3" s="566"/>
      <c r="K3" s="567"/>
    </row>
    <row r="4" spans="1:11" ht="14.25" x14ac:dyDescent="0.25">
      <c r="A4" s="568" t="s">
        <v>44</v>
      </c>
      <c r="B4" s="569"/>
      <c r="C4" s="569"/>
      <c r="D4" s="569"/>
      <c r="E4" s="569"/>
      <c r="F4" s="569"/>
      <c r="G4" s="569"/>
      <c r="H4" s="569"/>
      <c r="I4" s="569"/>
      <c r="J4" s="569"/>
      <c r="K4" s="570"/>
    </row>
    <row r="5" spans="1:11" ht="66" customHeight="1" x14ac:dyDescent="0.25">
      <c r="A5" s="571" t="s">
        <v>45</v>
      </c>
      <c r="B5" s="572"/>
      <c r="C5" s="572"/>
      <c r="D5" s="572"/>
      <c r="E5" s="572"/>
      <c r="F5" s="572"/>
      <c r="G5" s="572"/>
      <c r="H5" s="572"/>
      <c r="I5" s="572"/>
      <c r="J5" s="572"/>
      <c r="K5" s="573"/>
    </row>
    <row r="7" spans="1:11" x14ac:dyDescent="0.25">
      <c r="A7" s="146" t="s">
        <v>46</v>
      </c>
      <c r="B7" s="306"/>
      <c r="C7" s="306"/>
      <c r="D7" s="306"/>
      <c r="E7" s="306"/>
      <c r="F7" s="306"/>
      <c r="G7" s="306"/>
      <c r="H7" s="306"/>
      <c r="I7" s="306"/>
      <c r="J7" s="306"/>
      <c r="K7" s="136"/>
    </row>
    <row r="8" spans="1:11" x14ac:dyDescent="0.25">
      <c r="A8" s="561" t="s">
        <v>47</v>
      </c>
      <c r="B8" s="518"/>
      <c r="C8" s="518"/>
      <c r="D8" s="518"/>
      <c r="E8" s="518"/>
      <c r="F8" s="518"/>
      <c r="G8" s="518"/>
      <c r="H8" s="518"/>
      <c r="I8" s="518"/>
      <c r="J8" s="518"/>
      <c r="K8" s="519"/>
    </row>
    <row r="9" spans="1:11" x14ac:dyDescent="0.25">
      <c r="A9" s="556" t="s">
        <v>48</v>
      </c>
      <c r="B9" s="556"/>
      <c r="C9" s="559"/>
      <c r="D9" s="559"/>
      <c r="E9" s="559"/>
      <c r="F9" s="559"/>
      <c r="G9" s="298" t="s">
        <v>49</v>
      </c>
      <c r="H9" s="559"/>
      <c r="I9" s="559"/>
      <c r="J9" s="559"/>
      <c r="K9" s="560"/>
    </row>
    <row r="10" spans="1:11" x14ac:dyDescent="0.25">
      <c r="A10" s="557" t="s">
        <v>50</v>
      </c>
      <c r="B10" s="557"/>
      <c r="C10" s="559"/>
      <c r="D10" s="559"/>
      <c r="E10" s="559"/>
      <c r="F10" s="559"/>
      <c r="G10" s="299" t="s">
        <v>51</v>
      </c>
      <c r="H10" s="548"/>
      <c r="I10" s="549"/>
      <c r="J10" s="549"/>
      <c r="K10" s="550"/>
    </row>
    <row r="11" spans="1:11" ht="38.25" x14ac:dyDescent="0.25">
      <c r="A11" s="558" t="s">
        <v>52</v>
      </c>
      <c r="B11" s="558"/>
      <c r="C11" s="549"/>
      <c r="D11" s="549"/>
      <c r="E11" s="549"/>
      <c r="F11" s="549"/>
      <c r="G11" s="307" t="s">
        <v>53</v>
      </c>
      <c r="H11" s="549"/>
      <c r="I11" s="549"/>
      <c r="J11" s="549"/>
      <c r="K11" s="550"/>
    </row>
    <row r="12" spans="1:11" x14ac:dyDescent="0.25">
      <c r="A12" s="44"/>
      <c r="B12" s="44"/>
      <c r="C12" s="44"/>
      <c r="D12" s="44"/>
      <c r="E12" s="44"/>
      <c r="F12" s="44"/>
      <c r="G12" s="44"/>
      <c r="H12" s="308"/>
      <c r="I12" s="44"/>
      <c r="J12" s="44"/>
      <c r="K12" s="44"/>
    </row>
    <row r="13" spans="1:11" x14ac:dyDescent="0.25">
      <c r="A13" s="541" t="s">
        <v>54</v>
      </c>
      <c r="B13" s="541"/>
      <c r="C13" s="548"/>
      <c r="D13" s="549"/>
      <c r="E13" s="550"/>
      <c r="F13" s="309" t="s">
        <v>55</v>
      </c>
      <c r="G13" s="304"/>
      <c r="H13" s="310" t="s">
        <v>56</v>
      </c>
      <c r="I13" s="545"/>
      <c r="J13" s="551"/>
      <c r="K13" s="546"/>
    </row>
    <row r="14" spans="1:11" x14ac:dyDescent="0.25">
      <c r="A14" s="542"/>
      <c r="B14" s="542"/>
      <c r="C14" s="548"/>
      <c r="D14" s="549"/>
      <c r="E14" s="550"/>
      <c r="F14" s="311" t="s">
        <v>57</v>
      </c>
      <c r="G14" s="304"/>
      <c r="H14" s="312" t="s">
        <v>58</v>
      </c>
      <c r="I14" s="552"/>
      <c r="J14" s="553"/>
      <c r="K14" s="554"/>
    </row>
    <row r="15" spans="1:11" ht="5.25" customHeight="1" x14ac:dyDescent="0.25">
      <c r="A15" s="44"/>
      <c r="B15" s="44"/>
      <c r="C15" s="44"/>
      <c r="D15" s="44"/>
      <c r="E15" s="44"/>
      <c r="F15" s="308"/>
      <c r="G15" s="44"/>
      <c r="H15" s="44"/>
      <c r="I15" s="44"/>
      <c r="J15" s="44"/>
      <c r="K15" s="44"/>
    </row>
    <row r="16" spans="1:11" x14ac:dyDescent="0.25">
      <c r="A16" s="541" t="s">
        <v>59</v>
      </c>
      <c r="B16" s="541"/>
      <c r="C16" s="548"/>
      <c r="D16" s="549"/>
      <c r="E16" s="549"/>
      <c r="F16" s="313" t="s">
        <v>55</v>
      </c>
      <c r="G16" s="304"/>
      <c r="H16" s="310" t="s">
        <v>56</v>
      </c>
      <c r="I16" s="551"/>
      <c r="J16" s="551"/>
      <c r="K16" s="546"/>
    </row>
    <row r="17" spans="1:11" x14ac:dyDescent="0.25">
      <c r="A17" s="542"/>
      <c r="B17" s="542"/>
      <c r="C17" s="548"/>
      <c r="D17" s="549"/>
      <c r="E17" s="555"/>
      <c r="F17" s="311" t="s">
        <v>57</v>
      </c>
      <c r="G17" s="304"/>
      <c r="H17" s="312" t="s">
        <v>58</v>
      </c>
      <c r="I17" s="552"/>
      <c r="J17" s="553"/>
      <c r="K17" s="554"/>
    </row>
    <row r="18" spans="1:11" x14ac:dyDescent="0.25">
      <c r="A18" s="44"/>
      <c r="B18" s="44"/>
      <c r="C18" s="44"/>
      <c r="D18" s="44"/>
      <c r="E18" s="44"/>
      <c r="F18" s="44"/>
      <c r="G18" s="44"/>
      <c r="H18" s="44"/>
      <c r="I18" s="44"/>
      <c r="J18" s="44"/>
      <c r="K18" s="44"/>
    </row>
    <row r="19" spans="1:11" x14ac:dyDescent="0.25">
      <c r="A19" s="314" t="s">
        <v>60</v>
      </c>
      <c r="B19" s="315"/>
      <c r="C19" s="315"/>
      <c r="D19" s="315"/>
      <c r="E19" s="316"/>
      <c r="F19" s="44"/>
      <c r="G19" s="314" t="s">
        <v>61</v>
      </c>
      <c r="H19" s="315"/>
      <c r="I19" s="315"/>
      <c r="J19" s="315"/>
      <c r="K19" s="316"/>
    </row>
    <row r="20" spans="1:11" ht="15" customHeight="1" x14ac:dyDescent="0.25">
      <c r="A20" s="317" t="s">
        <v>62</v>
      </c>
      <c r="B20" s="301"/>
      <c r="C20" s="147" t="s">
        <v>63</v>
      </c>
      <c r="D20" s="543"/>
      <c r="E20" s="544"/>
      <c r="F20" s="318"/>
      <c r="G20" s="317" t="s">
        <v>62</v>
      </c>
      <c r="H20" s="301"/>
      <c r="I20" s="147" t="s">
        <v>63</v>
      </c>
      <c r="J20" s="543"/>
      <c r="K20" s="544"/>
    </row>
    <row r="21" spans="1:11" x14ac:dyDescent="0.25">
      <c r="A21" s="48" t="s">
        <v>64</v>
      </c>
      <c r="B21" s="319"/>
      <c r="C21" s="320"/>
      <c r="D21" s="321"/>
      <c r="E21" s="321"/>
      <c r="F21" s="322"/>
      <c r="G21" s="48" t="s">
        <v>64</v>
      </c>
      <c r="H21" s="319"/>
      <c r="I21" s="320"/>
      <c r="J21" s="321"/>
      <c r="K21" s="321"/>
    </row>
    <row r="22" spans="1:11" x14ac:dyDescent="0.25">
      <c r="A22" s="48" t="s">
        <v>65</v>
      </c>
      <c r="B22" s="300"/>
      <c r="C22" s="323" t="s">
        <v>66</v>
      </c>
      <c r="D22" s="543"/>
      <c r="E22" s="544"/>
      <c r="F22" s="318"/>
      <c r="G22" s="317" t="s">
        <v>65</v>
      </c>
      <c r="H22" s="301"/>
      <c r="I22" s="323" t="s">
        <v>66</v>
      </c>
      <c r="J22" s="543"/>
      <c r="K22" s="544"/>
    </row>
    <row r="23" spans="1:11" x14ac:dyDescent="0.25">
      <c r="A23" s="324" t="s">
        <v>67</v>
      </c>
      <c r="B23" s="302"/>
      <c r="C23" s="325" t="s">
        <v>68</v>
      </c>
      <c r="D23" s="545"/>
      <c r="E23" s="546"/>
      <c r="F23" s="318"/>
      <c r="G23" s="326" t="s">
        <v>67</v>
      </c>
      <c r="H23" s="303"/>
      <c r="I23" s="50" t="s">
        <v>68</v>
      </c>
      <c r="J23" s="545"/>
      <c r="K23" s="546"/>
    </row>
    <row r="24" spans="1:11" x14ac:dyDescent="0.25">
      <c r="A24" s="45"/>
      <c r="B24" s="44"/>
      <c r="C24" s="45"/>
      <c r="D24" s="44"/>
      <c r="E24" s="44"/>
      <c r="F24" s="44"/>
      <c r="G24" s="44"/>
      <c r="H24" s="44"/>
      <c r="I24" s="308"/>
      <c r="J24" s="44"/>
      <c r="K24" s="44"/>
    </row>
    <row r="25" spans="1:11" x14ac:dyDescent="0.25">
      <c r="A25" s="314" t="s">
        <v>69</v>
      </c>
      <c r="B25" s="315"/>
      <c r="C25" s="315"/>
      <c r="D25" s="315"/>
      <c r="E25" s="316"/>
      <c r="F25" s="44"/>
      <c r="G25" s="314" t="s">
        <v>70</v>
      </c>
      <c r="H25" s="315"/>
      <c r="I25" s="315"/>
      <c r="J25" s="315"/>
      <c r="K25" s="316"/>
    </row>
    <row r="26" spans="1:11" x14ac:dyDescent="0.25">
      <c r="A26" s="317" t="s">
        <v>62</v>
      </c>
      <c r="B26" s="301"/>
      <c r="C26" s="147" t="s">
        <v>63</v>
      </c>
      <c r="D26" s="543"/>
      <c r="E26" s="544"/>
      <c r="F26" s="318"/>
      <c r="G26" s="317" t="s">
        <v>62</v>
      </c>
      <c r="H26" s="301"/>
      <c r="I26" s="147" t="s">
        <v>63</v>
      </c>
      <c r="J26" s="543"/>
      <c r="K26" s="544"/>
    </row>
    <row r="27" spans="1:11" x14ac:dyDescent="0.25">
      <c r="A27" s="48" t="s">
        <v>64</v>
      </c>
      <c r="B27" s="319"/>
      <c r="C27" s="320"/>
      <c r="D27" s="321"/>
      <c r="E27" s="321"/>
      <c r="F27" s="318"/>
      <c r="G27" s="48" t="s">
        <v>64</v>
      </c>
      <c r="H27" s="319"/>
      <c r="I27" s="320"/>
      <c r="J27" s="321"/>
      <c r="K27" s="321"/>
    </row>
    <row r="28" spans="1:11" x14ac:dyDescent="0.25">
      <c r="A28" s="48" t="s">
        <v>65</v>
      </c>
      <c r="B28" s="300"/>
      <c r="C28" s="323" t="s">
        <v>66</v>
      </c>
      <c r="D28" s="543"/>
      <c r="E28" s="544"/>
      <c r="F28" s="318"/>
      <c r="G28" s="317" t="s">
        <v>65</v>
      </c>
      <c r="H28" s="301"/>
      <c r="I28" s="323" t="s">
        <v>66</v>
      </c>
      <c r="J28" s="543"/>
      <c r="K28" s="544"/>
    </row>
    <row r="29" spans="1:11" x14ac:dyDescent="0.25">
      <c r="A29" s="324" t="s">
        <v>67</v>
      </c>
      <c r="B29" s="302"/>
      <c r="C29" s="50" t="s">
        <v>68</v>
      </c>
      <c r="D29" s="545"/>
      <c r="E29" s="546"/>
      <c r="F29" s="318"/>
      <c r="G29" s="325" t="s">
        <v>67</v>
      </c>
      <c r="H29" s="303"/>
      <c r="I29" s="50" t="s">
        <v>68</v>
      </c>
      <c r="J29" s="545"/>
      <c r="K29" s="546"/>
    </row>
    <row r="30" spans="1:11" x14ac:dyDescent="0.25">
      <c r="A30" s="45"/>
      <c r="B30" s="44"/>
      <c r="C30" s="45"/>
      <c r="D30" s="44"/>
      <c r="E30" s="44"/>
      <c r="F30" s="44"/>
      <c r="G30" s="44"/>
      <c r="H30" s="44"/>
      <c r="I30" s="45"/>
      <c r="J30" s="44"/>
      <c r="K30" s="44"/>
    </row>
    <row r="32" spans="1:11" x14ac:dyDescent="0.25">
      <c r="A32" s="81" t="s">
        <v>71</v>
      </c>
      <c r="B32" s="78"/>
      <c r="C32" s="78"/>
      <c r="D32" s="78"/>
      <c r="E32" s="78"/>
      <c r="F32" s="78"/>
      <c r="G32" s="78"/>
      <c r="H32" s="78"/>
      <c r="I32" s="78"/>
      <c r="J32" s="78"/>
      <c r="K32" s="82"/>
    </row>
    <row r="33" spans="1:11" ht="30.75" customHeight="1" x14ac:dyDescent="0.25">
      <c r="A33" s="506" t="s">
        <v>72</v>
      </c>
      <c r="B33" s="507"/>
      <c r="C33" s="507"/>
      <c r="D33" s="507"/>
      <c r="E33" s="507"/>
      <c r="F33" s="507"/>
      <c r="G33" s="507"/>
      <c r="H33" s="507"/>
      <c r="I33" s="507"/>
      <c r="J33" s="507"/>
      <c r="K33" s="152"/>
    </row>
    <row r="34" spans="1:11" ht="6.75" customHeight="1" x14ac:dyDescent="0.25">
      <c r="A34" s="118"/>
      <c r="B34" s="343"/>
      <c r="C34" s="118"/>
      <c r="D34" s="343"/>
      <c r="E34" s="118"/>
      <c r="F34" s="118"/>
      <c r="G34" s="118"/>
      <c r="H34" s="118"/>
      <c r="I34" s="118"/>
      <c r="J34" s="118"/>
      <c r="K34" s="153"/>
    </row>
    <row r="35" spans="1:11" x14ac:dyDescent="0.25">
      <c r="A35" s="84" t="s">
        <v>73</v>
      </c>
      <c r="B35" s="37"/>
      <c r="C35" s="90" t="s">
        <v>74</v>
      </c>
      <c r="D35" s="8"/>
      <c r="G35" s="7"/>
    </row>
    <row r="36" spans="1:11" x14ac:dyDescent="0.25">
      <c r="A36" s="90" t="s">
        <v>75</v>
      </c>
      <c r="B36" s="74"/>
      <c r="C36" s="86" t="s">
        <v>76</v>
      </c>
      <c r="D36" s="12"/>
      <c r="H36" s="344" t="s">
        <v>77</v>
      </c>
      <c r="I36" s="339" t="s">
        <v>78</v>
      </c>
      <c r="J36" s="339" t="s">
        <v>79</v>
      </c>
    </row>
    <row r="37" spans="1:11" ht="13.5" customHeight="1" x14ac:dyDescent="0.25">
      <c r="A37" s="86" t="s">
        <v>80</v>
      </c>
      <c r="B37" s="234" t="s">
        <v>81</v>
      </c>
      <c r="C37" s="191" t="s">
        <v>82</v>
      </c>
      <c r="D37" s="8"/>
      <c r="E37" s="7"/>
      <c r="G37" s="333" t="s">
        <v>83</v>
      </c>
      <c r="H37" s="12"/>
      <c r="I37" s="12"/>
      <c r="J37" s="12"/>
      <c r="K37" s="7"/>
    </row>
    <row r="38" spans="1:11" x14ac:dyDescent="0.25">
      <c r="A38" s="582" t="str">
        <f>IFERROR(VLOOKUP(D37,'Hidden Lists'!P3:Q7,2,FALSE)," ")</f>
        <v xml:space="preserve"> </v>
      </c>
      <c r="B38" s="583"/>
      <c r="C38" s="583"/>
      <c r="D38" s="583"/>
      <c r="E38" s="584"/>
      <c r="G38" s="334" t="s">
        <v>84</v>
      </c>
      <c r="H38" s="12"/>
      <c r="I38" s="12"/>
      <c r="J38" s="12"/>
      <c r="K38" s="7"/>
    </row>
    <row r="39" spans="1:11" x14ac:dyDescent="0.25">
      <c r="A39" s="585"/>
      <c r="B39" s="586"/>
      <c r="C39" s="586"/>
      <c r="D39" s="586"/>
      <c r="E39" s="587"/>
      <c r="G39" s="335" t="s">
        <v>85</v>
      </c>
      <c r="H39" s="12"/>
      <c r="I39" s="12"/>
      <c r="J39" s="12"/>
      <c r="K39" s="7"/>
    </row>
    <row r="40" spans="1:11" ht="13.5" customHeight="1" x14ac:dyDescent="0.25">
      <c r="A40" s="588"/>
      <c r="B40" s="589"/>
      <c r="C40" s="589"/>
      <c r="D40" s="589"/>
      <c r="E40" s="590"/>
      <c r="G40" s="336" t="s">
        <v>86</v>
      </c>
      <c r="H40" s="12"/>
      <c r="I40" s="12"/>
      <c r="J40" s="12"/>
      <c r="K40" s="7"/>
    </row>
    <row r="41" spans="1:11" ht="16.5" customHeight="1" x14ac:dyDescent="0.25">
      <c r="A41" s="580" t="s">
        <v>87</v>
      </c>
      <c r="B41" s="581"/>
      <c r="C41" s="8"/>
      <c r="F41" s="93"/>
      <c r="J41" s="7"/>
      <c r="K41" s="7"/>
    </row>
    <row r="42" spans="1:11" ht="13.5" customHeight="1" x14ac:dyDescent="0.25">
      <c r="A42" s="7"/>
      <c r="B42" s="7"/>
      <c r="C42" s="7"/>
      <c r="D42" s="7"/>
      <c r="E42" s="7"/>
      <c r="G42" s="7"/>
      <c r="H42" s="7"/>
      <c r="I42" s="237" t="s">
        <v>88</v>
      </c>
      <c r="J42" s="7"/>
      <c r="K42" s="7"/>
    </row>
    <row r="43" spans="1:11" ht="13.5" customHeight="1" x14ac:dyDescent="0.25">
      <c r="A43" s="91"/>
      <c r="B43" s="91"/>
      <c r="C43" s="91"/>
      <c r="D43" s="7"/>
      <c r="E43" s="7"/>
      <c r="G43" s="577" t="s">
        <v>980</v>
      </c>
      <c r="H43" s="578"/>
      <c r="I43" s="12"/>
      <c r="J43" s="7"/>
      <c r="K43" s="7"/>
    </row>
    <row r="44" spans="1:11" ht="13.5" customHeight="1" x14ac:dyDescent="0.25">
      <c r="A44" s="579" t="s">
        <v>979</v>
      </c>
      <c r="B44" s="579"/>
      <c r="C44" s="12"/>
      <c r="D44" s="12"/>
      <c r="E44" s="12"/>
      <c r="G44" s="527" t="s">
        <v>981</v>
      </c>
      <c r="H44" s="528"/>
      <c r="I44" s="12"/>
      <c r="J44" s="7"/>
      <c r="K44" s="7"/>
    </row>
    <row r="45" spans="1:11" ht="15" customHeight="1" x14ac:dyDescent="0.25">
      <c r="A45" s="579"/>
      <c r="B45" s="579"/>
      <c r="C45" s="12"/>
      <c r="D45" s="12"/>
      <c r="E45" s="12"/>
      <c r="G45" s="525" t="s">
        <v>982</v>
      </c>
      <c r="H45" s="526"/>
      <c r="I45" s="12"/>
      <c r="J45" s="7"/>
      <c r="K45" s="7"/>
    </row>
    <row r="46" spans="1:11" ht="12.6" customHeight="1" x14ac:dyDescent="0.25">
      <c r="A46" s="579"/>
      <c r="B46" s="579"/>
      <c r="C46" s="12"/>
      <c r="D46" s="12"/>
      <c r="E46" s="12"/>
      <c r="G46" s="525" t="s">
        <v>983</v>
      </c>
      <c r="H46" s="526"/>
      <c r="I46" s="12"/>
      <c r="J46" s="7"/>
      <c r="K46" s="7"/>
    </row>
    <row r="47" spans="1:11" x14ac:dyDescent="0.25">
      <c r="A47" s="579"/>
      <c r="B47" s="579"/>
      <c r="C47" s="12"/>
      <c r="D47" s="12"/>
      <c r="E47" s="12"/>
      <c r="G47" s="527" t="s">
        <v>89</v>
      </c>
      <c r="H47" s="528"/>
      <c r="I47" s="12"/>
      <c r="J47" s="7"/>
      <c r="K47" s="7"/>
    </row>
    <row r="48" spans="1:11" ht="15" customHeight="1" x14ac:dyDescent="0.25">
      <c r="J48" s="7"/>
      <c r="K48" s="7"/>
    </row>
    <row r="49" spans="1:11" x14ac:dyDescent="0.25">
      <c r="A49" s="500" t="s">
        <v>1118</v>
      </c>
      <c r="B49" s="501"/>
      <c r="C49" s="12"/>
      <c r="D49" s="12"/>
      <c r="E49" s="12"/>
      <c r="G49" s="512" t="s">
        <v>90</v>
      </c>
      <c r="H49" s="512"/>
      <c r="I49" s="496"/>
      <c r="J49" s="498" t="s">
        <v>91</v>
      </c>
      <c r="K49" s="499"/>
    </row>
    <row r="50" spans="1:11" x14ac:dyDescent="0.25">
      <c r="A50" s="502"/>
      <c r="B50" s="503"/>
      <c r="C50" s="12"/>
      <c r="D50" s="12"/>
      <c r="E50" s="12"/>
      <c r="G50" s="512"/>
      <c r="H50" s="512"/>
      <c r="I50" s="497"/>
      <c r="J50" s="357">
        <f>I49-90</f>
        <v>-90</v>
      </c>
      <c r="K50" s="358">
        <f>I49+90</f>
        <v>90</v>
      </c>
    </row>
    <row r="51" spans="1:11" x14ac:dyDescent="0.25">
      <c r="A51" s="504"/>
      <c r="B51" s="505"/>
      <c r="C51" s="12"/>
      <c r="D51" s="12"/>
      <c r="E51" s="12"/>
      <c r="J51" s="7"/>
      <c r="K51" s="7"/>
    </row>
    <row r="52" spans="1:11" x14ac:dyDescent="0.25">
      <c r="J52" s="7"/>
      <c r="K52" s="7"/>
    </row>
    <row r="53" spans="1:11" x14ac:dyDescent="0.25">
      <c r="A53" s="81" t="s">
        <v>92</v>
      </c>
      <c r="B53" s="78"/>
      <c r="C53" s="78"/>
      <c r="D53" s="78"/>
      <c r="E53" s="78"/>
      <c r="F53" s="78"/>
      <c r="G53" s="78"/>
      <c r="H53" s="78"/>
      <c r="I53" s="82"/>
      <c r="J53" s="7"/>
      <c r="K53" s="7"/>
    </row>
    <row r="54" spans="1:11" ht="28.5" customHeight="1" x14ac:dyDescent="0.25">
      <c r="A54" s="506" t="s">
        <v>93</v>
      </c>
      <c r="B54" s="507"/>
      <c r="C54" s="507"/>
      <c r="D54" s="507"/>
      <c r="E54" s="507"/>
      <c r="F54" s="507"/>
      <c r="G54" s="507"/>
      <c r="H54" s="507"/>
      <c r="I54" s="508"/>
      <c r="J54" s="7"/>
      <c r="K54" s="7"/>
    </row>
    <row r="55" spans="1:11" ht="40.5" customHeight="1" x14ac:dyDescent="0.25">
      <c r="A55" s="94" t="s">
        <v>94</v>
      </c>
      <c r="B55" s="95" t="s">
        <v>95</v>
      </c>
      <c r="C55" s="95" t="s">
        <v>96</v>
      </c>
      <c r="D55" s="451" t="s">
        <v>97</v>
      </c>
      <c r="E55" s="154" t="s">
        <v>98</v>
      </c>
      <c r="F55" s="97" t="s">
        <v>99</v>
      </c>
      <c r="G55" s="97" t="s">
        <v>100</v>
      </c>
      <c r="H55" s="97" t="s">
        <v>101</v>
      </c>
      <c r="I55" s="97" t="s">
        <v>1126</v>
      </c>
      <c r="J55" s="7"/>
      <c r="K55" s="7"/>
    </row>
    <row r="56" spans="1:11" x14ac:dyDescent="0.25">
      <c r="A56" s="17"/>
      <c r="B56" s="17"/>
      <c r="C56" s="111"/>
      <c r="D56" s="111"/>
      <c r="E56" s="111"/>
      <c r="F56" s="15"/>
      <c r="G56" s="15"/>
      <c r="H56" s="15"/>
      <c r="I56" s="15"/>
      <c r="J56" s="7"/>
      <c r="K56" s="7"/>
    </row>
    <row r="57" spans="1:11" x14ac:dyDescent="0.25">
      <c r="A57" s="17"/>
      <c r="B57" s="17"/>
      <c r="C57" s="111"/>
      <c r="D57" s="111"/>
      <c r="E57" s="111"/>
      <c r="F57" s="15"/>
      <c r="G57" s="15"/>
      <c r="H57" s="15"/>
      <c r="I57" s="15"/>
      <c r="J57" s="7"/>
      <c r="K57" s="7"/>
    </row>
    <row r="58" spans="1:11" x14ac:dyDescent="0.25">
      <c r="A58" s="17"/>
      <c r="B58" s="17"/>
      <c r="C58" s="111"/>
      <c r="D58" s="111"/>
      <c r="E58" s="111"/>
      <c r="F58" s="15"/>
      <c r="G58" s="15"/>
      <c r="H58" s="15"/>
      <c r="I58" s="15"/>
      <c r="J58" s="7"/>
      <c r="K58" s="7"/>
    </row>
    <row r="59" spans="1:11" x14ac:dyDescent="0.25">
      <c r="A59" s="17"/>
      <c r="B59" s="17"/>
      <c r="C59" s="111"/>
      <c r="D59" s="111"/>
      <c r="E59" s="111"/>
      <c r="F59" s="15"/>
      <c r="G59" s="15"/>
      <c r="H59" s="15"/>
      <c r="I59" s="15"/>
      <c r="J59" s="7"/>
      <c r="K59" s="7"/>
    </row>
    <row r="60" spans="1:11" x14ac:dyDescent="0.25">
      <c r="A60" s="17"/>
      <c r="B60" s="17"/>
      <c r="C60" s="111"/>
      <c r="D60" s="111"/>
      <c r="E60" s="111"/>
      <c r="F60" s="15"/>
      <c r="G60" s="15"/>
      <c r="H60" s="15"/>
      <c r="I60" s="15"/>
      <c r="J60" s="7"/>
      <c r="K60" s="7"/>
    </row>
    <row r="61" spans="1:11" x14ac:dyDescent="0.25">
      <c r="A61" s="17"/>
      <c r="B61" s="17"/>
      <c r="C61" s="111"/>
      <c r="D61" s="111"/>
      <c r="E61" s="111"/>
      <c r="F61" s="15"/>
      <c r="G61" s="15"/>
      <c r="H61" s="15"/>
      <c r="I61" s="15"/>
      <c r="J61" s="7"/>
      <c r="K61" s="7"/>
    </row>
    <row r="62" spans="1:11" x14ac:dyDescent="0.25">
      <c r="A62" s="17"/>
      <c r="B62" s="17"/>
      <c r="C62" s="111"/>
      <c r="D62" s="111"/>
      <c r="E62" s="111"/>
      <c r="F62" s="15"/>
      <c r="G62" s="15"/>
      <c r="H62" s="15"/>
      <c r="I62" s="15"/>
      <c r="J62" s="7"/>
      <c r="K62" s="7"/>
    </row>
    <row r="63" spans="1:11" x14ac:dyDescent="0.25">
      <c r="A63" s="17"/>
      <c r="B63" s="17"/>
      <c r="C63" s="111"/>
      <c r="D63" s="111"/>
      <c r="E63" s="111"/>
      <c r="F63" s="15"/>
      <c r="G63" s="15"/>
      <c r="H63" s="15"/>
      <c r="I63" s="15"/>
      <c r="J63" s="7"/>
      <c r="K63" s="7"/>
    </row>
    <row r="64" spans="1:11" x14ac:dyDescent="0.25">
      <c r="A64" s="17"/>
      <c r="B64" s="17"/>
      <c r="C64" s="111"/>
      <c r="D64" s="111"/>
      <c r="E64" s="111"/>
      <c r="F64" s="15"/>
      <c r="G64" s="15"/>
      <c r="H64" s="15"/>
      <c r="I64" s="15"/>
      <c r="J64" s="7"/>
      <c r="K64" s="7"/>
    </row>
    <row r="65" spans="1:12" x14ac:dyDescent="0.25">
      <c r="A65" s="17"/>
      <c r="B65" s="17"/>
      <c r="C65" s="111"/>
      <c r="D65" s="111"/>
      <c r="E65" s="111"/>
      <c r="F65" s="15"/>
      <c r="G65" s="15"/>
      <c r="H65" s="15"/>
      <c r="I65" s="15"/>
      <c r="J65" s="7"/>
      <c r="K65" s="7"/>
    </row>
    <row r="66" spans="1:12" x14ac:dyDescent="0.25">
      <c r="A66" s="17"/>
      <c r="B66" s="17"/>
      <c r="C66" s="111"/>
      <c r="D66" s="111"/>
      <c r="E66" s="111"/>
      <c r="F66" s="15"/>
      <c r="G66" s="15"/>
      <c r="H66" s="15"/>
      <c r="I66" s="15"/>
      <c r="J66" s="7"/>
      <c r="K66" s="7"/>
    </row>
    <row r="67" spans="1:12" x14ac:dyDescent="0.25">
      <c r="A67" s="17"/>
      <c r="B67" s="17"/>
      <c r="C67" s="111"/>
      <c r="D67" s="111"/>
      <c r="E67" s="111"/>
      <c r="F67" s="15"/>
      <c r="G67" s="15"/>
      <c r="H67" s="15"/>
      <c r="I67" s="15"/>
      <c r="J67" s="7"/>
      <c r="K67" s="7"/>
    </row>
    <row r="68" spans="1:12" x14ac:dyDescent="0.25">
      <c r="A68" s="17"/>
      <c r="B68" s="17"/>
      <c r="C68" s="111"/>
      <c r="D68" s="111"/>
      <c r="E68" s="111"/>
      <c r="F68" s="15"/>
      <c r="G68" s="15"/>
      <c r="H68" s="15"/>
      <c r="I68" s="15"/>
      <c r="J68" s="7"/>
      <c r="K68" s="7"/>
    </row>
    <row r="69" spans="1:12" x14ac:dyDescent="0.25">
      <c r="A69" s="17"/>
      <c r="B69" s="111"/>
      <c r="C69" s="111"/>
      <c r="D69" s="111"/>
      <c r="E69" s="111"/>
      <c r="F69" s="15"/>
      <c r="G69" s="15"/>
      <c r="H69" s="15"/>
      <c r="I69" s="15"/>
      <c r="J69" s="7"/>
      <c r="K69" s="7"/>
    </row>
    <row r="70" spans="1:12" x14ac:dyDescent="0.25">
      <c r="A70" s="17"/>
      <c r="B70" s="111"/>
      <c r="C70" s="111"/>
      <c r="D70" s="111"/>
      <c r="E70" s="111"/>
      <c r="F70" s="15"/>
      <c r="G70" s="15"/>
      <c r="H70" s="15"/>
      <c r="I70" s="15"/>
      <c r="J70" s="7"/>
      <c r="K70" s="7"/>
    </row>
    <row r="71" spans="1:12" x14ac:dyDescent="0.25">
      <c r="A71" s="17"/>
      <c r="B71" s="111"/>
      <c r="C71" s="111"/>
      <c r="D71" s="111"/>
      <c r="E71" s="111"/>
      <c r="F71" s="15"/>
      <c r="G71" s="15"/>
      <c r="H71" s="15"/>
      <c r="I71" s="15"/>
      <c r="J71" s="7"/>
      <c r="K71" s="7"/>
    </row>
    <row r="72" spans="1:12" x14ac:dyDescent="0.25">
      <c r="A72" s="111"/>
      <c r="B72" s="111"/>
      <c r="C72" s="111"/>
      <c r="D72" s="111"/>
      <c r="E72" s="111"/>
      <c r="F72" s="15"/>
      <c r="G72" s="15"/>
      <c r="H72" s="15"/>
      <c r="I72" s="15"/>
      <c r="J72" s="7"/>
      <c r="K72" s="7"/>
    </row>
    <row r="73" spans="1:12" x14ac:dyDescent="0.2">
      <c r="A73" s="245">
        <f>SUBTOTAL(103,FarmIDApp[İşletme Adı])</f>
        <v>0</v>
      </c>
      <c r="B73" s="245"/>
      <c r="C73" s="246"/>
      <c r="D73" s="246"/>
      <c r="E73" s="246"/>
      <c r="F73" s="247">
        <f>SUBTOTAL(109,FarmIDApp[[Kurutma Tesislerinin Sayısı ]])</f>
        <v>0</v>
      </c>
      <c r="G73" s="247">
        <f>SUBTOTAL(109,FarmIDApp[Depolama tesislerinin sayısı])</f>
        <v>0</v>
      </c>
      <c r="H73" s="247">
        <f>SUBTOTAL(109,FarmIDApp[Öğütme/Yıkama İstasyonu tesislerinin sayısı])</f>
        <v>0</v>
      </c>
      <c r="I73" s="247">
        <f>SUBTOTAL(109,FarmIDApp[Ambalajlama/veya bitmiş ürünler için paketleme tesisi sayısı + diğer işleme tesisleri])</f>
        <v>0</v>
      </c>
      <c r="J73" s="7"/>
      <c r="K73" s="7"/>
    </row>
    <row r="76" spans="1:12" x14ac:dyDescent="0.25">
      <c r="A76" s="81" t="s">
        <v>102</v>
      </c>
      <c r="B76" s="78"/>
      <c r="C76" s="78"/>
      <c r="D76" s="78"/>
      <c r="E76" s="78"/>
      <c r="F76" s="78"/>
      <c r="G76" s="78"/>
      <c r="H76" s="78"/>
      <c r="I76" s="78"/>
      <c r="J76" s="78"/>
      <c r="K76" s="78"/>
      <c r="L76" s="9"/>
    </row>
    <row r="77" spans="1:12" ht="42" customHeight="1" x14ac:dyDescent="0.25">
      <c r="A77" s="506" t="s">
        <v>103</v>
      </c>
      <c r="B77" s="507"/>
      <c r="C77" s="507"/>
      <c r="D77" s="507"/>
      <c r="E77" s="507"/>
      <c r="F77" s="507"/>
      <c r="G77" s="507"/>
      <c r="H77" s="507"/>
      <c r="I77" s="507"/>
      <c r="J77" s="507"/>
      <c r="K77" s="507"/>
      <c r="L77" s="19"/>
    </row>
    <row r="78" spans="1:12" ht="25.5" x14ac:dyDescent="0.25">
      <c r="A78" s="96" t="s">
        <v>94</v>
      </c>
      <c r="B78" s="98" t="s">
        <v>104</v>
      </c>
      <c r="C78" s="98" t="s">
        <v>105</v>
      </c>
      <c r="D78" s="98" t="s">
        <v>106</v>
      </c>
      <c r="E78" s="98" t="s">
        <v>107</v>
      </c>
      <c r="F78" s="98" t="s">
        <v>108</v>
      </c>
      <c r="G78" s="98" t="s">
        <v>109</v>
      </c>
      <c r="H78" s="99" t="s">
        <v>110</v>
      </c>
      <c r="I78" s="95" t="s">
        <v>111</v>
      </c>
      <c r="J78" s="99" t="s">
        <v>112</v>
      </c>
      <c r="K78" s="95" t="s">
        <v>113</v>
      </c>
      <c r="L78" s="38" t="s">
        <v>114</v>
      </c>
    </row>
    <row r="79" spans="1:12" x14ac:dyDescent="0.25">
      <c r="A79" s="14">
        <f>A56</f>
        <v>0</v>
      </c>
      <c r="B79" s="359"/>
      <c r="C79" s="360"/>
      <c r="D79" s="361"/>
      <c r="E79" s="362"/>
      <c r="F79" s="362"/>
      <c r="G79" s="362"/>
      <c r="H79" s="362"/>
      <c r="I79" s="362"/>
      <c r="J79" s="362"/>
      <c r="K79" s="362"/>
      <c r="L79" s="362"/>
    </row>
    <row r="80" spans="1:12" x14ac:dyDescent="0.25">
      <c r="A80" s="14">
        <f t="shared" ref="A80:A95" si="0">A57</f>
        <v>0</v>
      </c>
      <c r="B80" s="17"/>
      <c r="C80" s="53"/>
      <c r="D80" s="54"/>
      <c r="E80" s="55"/>
      <c r="F80" s="55"/>
      <c r="G80" s="55"/>
      <c r="H80" s="55"/>
      <c r="I80" s="55"/>
      <c r="J80" s="55"/>
      <c r="K80" s="55"/>
      <c r="L80" s="55"/>
    </row>
    <row r="81" spans="1:12" x14ac:dyDescent="0.25">
      <c r="A81" s="14">
        <f t="shared" si="0"/>
        <v>0</v>
      </c>
      <c r="B81" s="17"/>
      <c r="C81" s="53"/>
      <c r="D81" s="54"/>
      <c r="E81" s="55"/>
      <c r="F81" s="55"/>
      <c r="G81" s="55"/>
      <c r="H81" s="55"/>
      <c r="I81" s="55"/>
      <c r="J81" s="55"/>
      <c r="K81" s="55"/>
      <c r="L81" s="55"/>
    </row>
    <row r="82" spans="1:12" x14ac:dyDescent="0.25">
      <c r="A82" s="14">
        <f t="shared" si="0"/>
        <v>0</v>
      </c>
      <c r="B82" s="17"/>
      <c r="C82" s="53"/>
      <c r="D82" s="54"/>
      <c r="E82" s="55"/>
      <c r="F82" s="55"/>
      <c r="G82" s="55"/>
      <c r="H82" s="55"/>
      <c r="I82" s="55"/>
      <c r="J82" s="55"/>
      <c r="K82" s="55"/>
      <c r="L82" s="55"/>
    </row>
    <row r="83" spans="1:12" x14ac:dyDescent="0.25">
      <c r="A83" s="14">
        <f t="shared" si="0"/>
        <v>0</v>
      </c>
      <c r="B83" s="17"/>
      <c r="C83" s="53"/>
      <c r="D83" s="54"/>
      <c r="E83" s="55"/>
      <c r="F83" s="55"/>
      <c r="G83" s="55"/>
      <c r="H83" s="55"/>
      <c r="I83" s="55"/>
      <c r="J83" s="55"/>
      <c r="K83" s="55"/>
      <c r="L83" s="55"/>
    </row>
    <row r="84" spans="1:12" x14ac:dyDescent="0.25">
      <c r="A84" s="14">
        <f t="shared" si="0"/>
        <v>0</v>
      </c>
      <c r="B84" s="17"/>
      <c r="C84" s="53"/>
      <c r="D84" s="54"/>
      <c r="E84" s="55"/>
      <c r="F84" s="55"/>
      <c r="G84" s="55"/>
      <c r="H84" s="55"/>
      <c r="I84" s="55"/>
      <c r="J84" s="55"/>
      <c r="K84" s="55"/>
      <c r="L84" s="55"/>
    </row>
    <row r="85" spans="1:12" x14ac:dyDescent="0.25">
      <c r="A85" s="14">
        <f t="shared" si="0"/>
        <v>0</v>
      </c>
      <c r="B85" s="17"/>
      <c r="C85" s="53"/>
      <c r="D85" s="54"/>
      <c r="E85" s="55"/>
      <c r="F85" s="55"/>
      <c r="G85" s="55"/>
      <c r="H85" s="55"/>
      <c r="I85" s="55"/>
      <c r="J85" s="55"/>
      <c r="K85" s="55"/>
      <c r="L85" s="55"/>
    </row>
    <row r="86" spans="1:12" x14ac:dyDescent="0.25">
      <c r="A86" s="14">
        <f t="shared" si="0"/>
        <v>0</v>
      </c>
      <c r="B86" s="17"/>
      <c r="C86" s="53"/>
      <c r="D86" s="54"/>
      <c r="E86" s="55"/>
      <c r="F86" s="55"/>
      <c r="G86" s="55"/>
      <c r="H86" s="55"/>
      <c r="I86" s="55"/>
      <c r="J86" s="55"/>
      <c r="K86" s="55"/>
      <c r="L86" s="55"/>
    </row>
    <row r="87" spans="1:12" x14ac:dyDescent="0.25">
      <c r="A87" s="14">
        <f t="shared" si="0"/>
        <v>0</v>
      </c>
      <c r="B87" s="17"/>
      <c r="C87" s="53"/>
      <c r="D87" s="54"/>
      <c r="E87" s="55"/>
      <c r="F87" s="55"/>
      <c r="G87" s="55"/>
      <c r="H87" s="55"/>
      <c r="I87" s="55"/>
      <c r="J87" s="55"/>
      <c r="K87" s="55"/>
      <c r="L87" s="55"/>
    </row>
    <row r="88" spans="1:12" x14ac:dyDescent="0.25">
      <c r="A88" s="14">
        <f t="shared" si="0"/>
        <v>0</v>
      </c>
      <c r="B88" s="17"/>
      <c r="C88" s="53"/>
      <c r="D88" s="54"/>
      <c r="E88" s="55"/>
      <c r="F88" s="55"/>
      <c r="G88" s="55"/>
      <c r="H88" s="55"/>
      <c r="I88" s="55"/>
      <c r="J88" s="55"/>
      <c r="K88" s="55"/>
      <c r="L88" s="55"/>
    </row>
    <row r="89" spans="1:12" x14ac:dyDescent="0.25">
      <c r="A89" s="14">
        <f t="shared" si="0"/>
        <v>0</v>
      </c>
      <c r="B89" s="17"/>
      <c r="C89" s="53"/>
      <c r="D89" s="54"/>
      <c r="E89" s="55"/>
      <c r="F89" s="55"/>
      <c r="G89" s="55"/>
      <c r="H89" s="55"/>
      <c r="I89" s="55"/>
      <c r="J89" s="55"/>
      <c r="K89" s="55"/>
      <c r="L89" s="55"/>
    </row>
    <row r="90" spans="1:12" x14ac:dyDescent="0.25">
      <c r="A90" s="14">
        <f t="shared" si="0"/>
        <v>0</v>
      </c>
      <c r="B90" s="17"/>
      <c r="C90" s="53"/>
      <c r="D90" s="54"/>
      <c r="E90" s="55"/>
      <c r="F90" s="55"/>
      <c r="G90" s="55"/>
      <c r="H90" s="55"/>
      <c r="I90" s="55"/>
      <c r="J90" s="55"/>
      <c r="K90" s="55"/>
      <c r="L90" s="55"/>
    </row>
    <row r="91" spans="1:12" x14ac:dyDescent="0.25">
      <c r="A91" s="14">
        <f t="shared" si="0"/>
        <v>0</v>
      </c>
      <c r="B91" s="17"/>
      <c r="C91" s="53"/>
      <c r="D91" s="54"/>
      <c r="E91" s="55"/>
      <c r="F91" s="55"/>
      <c r="G91" s="55"/>
      <c r="H91" s="55"/>
      <c r="I91" s="55"/>
      <c r="J91" s="55"/>
      <c r="K91" s="55"/>
      <c r="L91" s="55"/>
    </row>
    <row r="92" spans="1:12" x14ac:dyDescent="0.25">
      <c r="A92" s="14">
        <f t="shared" si="0"/>
        <v>0</v>
      </c>
      <c r="B92" s="17"/>
      <c r="C92" s="53"/>
      <c r="D92" s="55"/>
      <c r="E92" s="55"/>
      <c r="F92" s="55"/>
      <c r="G92" s="55"/>
      <c r="H92" s="55"/>
      <c r="I92" s="55"/>
      <c r="J92" s="55"/>
      <c r="K92" s="55"/>
      <c r="L92" s="55"/>
    </row>
    <row r="93" spans="1:12" x14ac:dyDescent="0.25">
      <c r="A93" s="14">
        <f t="shared" si="0"/>
        <v>0</v>
      </c>
      <c r="B93" s="17"/>
      <c r="C93" s="53"/>
      <c r="D93" s="55"/>
      <c r="E93" s="55"/>
      <c r="F93" s="55"/>
      <c r="G93" s="55"/>
      <c r="H93" s="55"/>
      <c r="I93" s="55"/>
      <c r="J93" s="55"/>
      <c r="K93" s="55"/>
      <c r="L93" s="55"/>
    </row>
    <row r="94" spans="1:12" x14ac:dyDescent="0.25">
      <c r="A94" s="14">
        <f t="shared" si="0"/>
        <v>0</v>
      </c>
      <c r="B94" s="17"/>
      <c r="C94" s="53"/>
      <c r="D94" s="55"/>
      <c r="E94" s="55"/>
      <c r="F94" s="55"/>
      <c r="G94" s="55"/>
      <c r="H94" s="55"/>
      <c r="I94" s="55"/>
      <c r="J94" s="55"/>
      <c r="K94" s="55"/>
      <c r="L94" s="55"/>
    </row>
    <row r="95" spans="1:12" x14ac:dyDescent="0.25">
      <c r="A95" s="16">
        <f t="shared" si="0"/>
        <v>0</v>
      </c>
      <c r="B95" s="18"/>
      <c r="C95" s="56"/>
      <c r="D95" s="55"/>
      <c r="E95" s="55"/>
      <c r="F95" s="55"/>
      <c r="G95" s="55"/>
      <c r="H95" s="55"/>
      <c r="I95" s="55"/>
      <c r="J95" s="55"/>
      <c r="K95" s="55"/>
      <c r="L95" s="55"/>
    </row>
    <row r="96" spans="1:12" x14ac:dyDescent="0.2">
      <c r="A96" s="245"/>
      <c r="B96" s="447">
        <f>SUM(B79:B95)</f>
        <v>0</v>
      </c>
      <c r="C96" s="447">
        <f t="shared" ref="C96:L96" si="1">SUM(C79:C95)</f>
        <v>0</v>
      </c>
      <c r="D96" s="447">
        <f t="shared" si="1"/>
        <v>0</v>
      </c>
      <c r="E96" s="447">
        <f t="shared" si="1"/>
        <v>0</v>
      </c>
      <c r="F96" s="447">
        <f t="shared" si="1"/>
        <v>0</v>
      </c>
      <c r="G96" s="447">
        <f t="shared" si="1"/>
        <v>0</v>
      </c>
      <c r="H96" s="447">
        <f t="shared" si="1"/>
        <v>0</v>
      </c>
      <c r="I96" s="447">
        <f t="shared" si="1"/>
        <v>0</v>
      </c>
      <c r="J96" s="447">
        <f t="shared" si="1"/>
        <v>0</v>
      </c>
      <c r="K96" s="447">
        <f t="shared" si="1"/>
        <v>0</v>
      </c>
      <c r="L96" s="447">
        <f t="shared" si="1"/>
        <v>0</v>
      </c>
    </row>
    <row r="99" spans="1:11" x14ac:dyDescent="0.25">
      <c r="A99" s="81" t="s">
        <v>115</v>
      </c>
      <c r="B99" s="78"/>
      <c r="C99" s="78"/>
      <c r="D99" s="78"/>
      <c r="E99" s="78"/>
      <c r="F99" s="78"/>
      <c r="G99" s="78"/>
      <c r="H99" s="78"/>
      <c r="I99" s="78"/>
      <c r="J99" s="78"/>
      <c r="K99" s="82"/>
    </row>
    <row r="100" spans="1:11" ht="29.25" customHeight="1" x14ac:dyDescent="0.25">
      <c r="A100" s="506" t="s">
        <v>116</v>
      </c>
      <c r="B100" s="507"/>
      <c r="C100" s="507"/>
      <c r="D100" s="507"/>
      <c r="E100" s="507"/>
      <c r="F100" s="507"/>
      <c r="G100" s="507"/>
      <c r="H100" s="507"/>
      <c r="I100" s="507"/>
      <c r="J100" s="507"/>
      <c r="K100" s="508"/>
    </row>
    <row r="102" spans="1:11" ht="30.75" customHeight="1" x14ac:dyDescent="0.25">
      <c r="A102" s="520" t="s">
        <v>117</v>
      </c>
      <c r="B102" s="520"/>
      <c r="C102" s="511"/>
      <c r="D102" s="511"/>
      <c r="E102" s="511"/>
      <c r="F102" s="511"/>
      <c r="G102" s="511"/>
      <c r="H102" s="511"/>
    </row>
    <row r="103" spans="1:11" ht="27" customHeight="1" x14ac:dyDescent="0.25">
      <c r="A103" s="547" t="s">
        <v>118</v>
      </c>
      <c r="B103" s="547"/>
      <c r="C103" s="511"/>
      <c r="D103" s="511"/>
      <c r="E103" s="511"/>
      <c r="F103" s="511"/>
      <c r="G103" s="511"/>
      <c r="H103" s="511"/>
    </row>
    <row r="104" spans="1:11" ht="27" customHeight="1" x14ac:dyDescent="0.25">
      <c r="A104" s="515" t="s">
        <v>119</v>
      </c>
      <c r="B104" s="515"/>
      <c r="C104" s="511"/>
      <c r="D104" s="511"/>
      <c r="E104" s="511"/>
      <c r="F104" s="511"/>
      <c r="G104" s="511"/>
      <c r="H104" s="511"/>
    </row>
    <row r="106" spans="1:11" x14ac:dyDescent="0.25">
      <c r="A106" s="81" t="s">
        <v>120</v>
      </c>
      <c r="B106" s="78"/>
      <c r="C106" s="78"/>
      <c r="D106" s="78"/>
      <c r="E106" s="78"/>
      <c r="F106" s="78"/>
      <c r="G106" s="78"/>
      <c r="H106" s="78"/>
      <c r="I106" s="78"/>
      <c r="J106" s="78"/>
      <c r="K106" s="82"/>
    </row>
    <row r="107" spans="1:11" ht="27" customHeight="1" x14ac:dyDescent="0.25">
      <c r="A107" s="506" t="s">
        <v>121</v>
      </c>
      <c r="B107" s="518"/>
      <c r="C107" s="518"/>
      <c r="D107" s="518"/>
      <c r="E107" s="518"/>
      <c r="F107" s="518"/>
      <c r="G107" s="518"/>
      <c r="H107" s="518"/>
      <c r="I107" s="518"/>
      <c r="J107" s="518"/>
      <c r="K107" s="519"/>
    </row>
    <row r="109" spans="1:11" ht="15" customHeight="1" x14ac:dyDescent="0.25">
      <c r="B109" s="516" t="s">
        <v>122</v>
      </c>
      <c r="C109" s="517"/>
      <c r="D109" s="207"/>
      <c r="G109" s="513" t="s">
        <v>123</v>
      </c>
      <c r="H109" s="514"/>
      <c r="I109" s="514"/>
      <c r="J109" s="514"/>
      <c r="K109" s="514"/>
    </row>
    <row r="110" spans="1:11" x14ac:dyDescent="0.25">
      <c r="B110" s="494" t="s">
        <v>124</v>
      </c>
      <c r="C110" s="495"/>
      <c r="D110" s="100">
        <f>A56</f>
        <v>0</v>
      </c>
      <c r="G110" s="509" t="s">
        <v>125</v>
      </c>
      <c r="H110" s="510"/>
      <c r="I110" s="441" t="s">
        <v>126</v>
      </c>
      <c r="J110" s="441" t="s">
        <v>127</v>
      </c>
      <c r="K110" s="441" t="s">
        <v>128</v>
      </c>
    </row>
    <row r="111" spans="1:11" x14ac:dyDescent="0.25">
      <c r="B111" s="494" t="s">
        <v>129</v>
      </c>
      <c r="C111" s="495"/>
      <c r="D111" s="100">
        <f>FarmIDApp[[#Totals],[İşletme Adı]]</f>
        <v>0</v>
      </c>
      <c r="G111" s="574" t="s">
        <v>130</v>
      </c>
      <c r="H111" s="575"/>
      <c r="I111" s="442" t="s">
        <v>131</v>
      </c>
      <c r="J111" s="443" t="s">
        <v>23</v>
      </c>
      <c r="K111" s="248"/>
    </row>
    <row r="112" spans="1:11" x14ac:dyDescent="0.25">
      <c r="G112" s="574" t="s">
        <v>132</v>
      </c>
      <c r="H112" s="575"/>
      <c r="I112" s="442" t="s">
        <v>133</v>
      </c>
      <c r="J112" s="443" t="s">
        <v>134</v>
      </c>
      <c r="K112" s="248"/>
    </row>
    <row r="113" spans="1:12" ht="13.5" customHeight="1" x14ac:dyDescent="0.25">
      <c r="A113" s="539" t="s">
        <v>135</v>
      </c>
      <c r="B113" s="576" t="s">
        <v>136</v>
      </c>
      <c r="C113" s="576"/>
      <c r="D113" s="236">
        <f>SUM(B96:C96)</f>
        <v>0</v>
      </c>
      <c r="E113" s="101"/>
      <c r="G113" s="574" t="s">
        <v>1127</v>
      </c>
      <c r="H113" s="575"/>
      <c r="I113" s="442" t="s">
        <v>137</v>
      </c>
      <c r="J113" s="443" t="s">
        <v>23</v>
      </c>
      <c r="K113" s="248"/>
    </row>
    <row r="114" spans="1:12" ht="13.5" customHeight="1" x14ac:dyDescent="0.25">
      <c r="A114" s="540"/>
      <c r="B114" s="576" t="s">
        <v>138</v>
      </c>
      <c r="C114" s="576"/>
      <c r="D114" s="236">
        <f>SUM(D96:E96)</f>
        <v>0</v>
      </c>
      <c r="E114" s="102">
        <f>SUM(D113:D115)+D115</f>
        <v>0</v>
      </c>
      <c r="G114" s="574" t="s">
        <v>1128</v>
      </c>
      <c r="H114" s="575"/>
      <c r="I114" s="442" t="s">
        <v>137</v>
      </c>
      <c r="J114" s="443" t="s">
        <v>140</v>
      </c>
      <c r="K114" s="248"/>
    </row>
    <row r="115" spans="1:12" x14ac:dyDescent="0.25">
      <c r="A115" s="540"/>
      <c r="B115" s="494" t="s">
        <v>139</v>
      </c>
      <c r="C115" s="495"/>
      <c r="D115" s="236">
        <f>SUM(F96:G96)</f>
        <v>0</v>
      </c>
    </row>
    <row r="116" spans="1:12" ht="13.5" customHeight="1" x14ac:dyDescent="0.25">
      <c r="A116" s="540"/>
      <c r="B116" s="521" t="s">
        <v>141</v>
      </c>
      <c r="C116" s="521"/>
      <c r="D116" s="112">
        <f>IFERROR(FarmIDWorkers[[#Totals],[Daimi Erkek İşçiler]]/FarmIDWorkers[[#Totals],[Daimi Kadın İşçiler]],0)</f>
        <v>0</v>
      </c>
      <c r="G116" s="444"/>
      <c r="H116" s="444"/>
      <c r="I116" s="7"/>
      <c r="J116" s="445"/>
      <c r="K116" s="7"/>
    </row>
    <row r="117" spans="1:12" ht="13.5" customHeight="1" x14ac:dyDescent="0.25">
      <c r="A117" s="540"/>
      <c r="B117" s="521" t="s">
        <v>142</v>
      </c>
      <c r="C117" s="521"/>
      <c r="D117" s="112">
        <f>IFERROR(FarmIDWorkers[[#Totals],[Geçici Erkek İşçiler]]/FarmIDWorkers[[#Totals],[Geçici Kadın İşçiler]],0)</f>
        <v>0</v>
      </c>
      <c r="G117" s="524" t="s">
        <v>143</v>
      </c>
      <c r="H117" s="524"/>
      <c r="I117" s="524"/>
      <c r="J117" s="524"/>
      <c r="K117" s="524"/>
    </row>
    <row r="118" spans="1:12" ht="15" x14ac:dyDescent="0.25">
      <c r="A118" s="540"/>
      <c r="B118" s="522" t="s">
        <v>144</v>
      </c>
      <c r="C118" s="523"/>
      <c r="D118" s="236">
        <f>L96</f>
        <v>0</v>
      </c>
      <c r="F118" s="104"/>
      <c r="G118" s="538"/>
      <c r="H118" s="538"/>
      <c r="I118" s="428" t="str">
        <f>IFERROR(VLOOKUP(G118,'Hidden Lists'!#REF!,4,FALSE),"")</f>
        <v/>
      </c>
      <c r="J118" s="427" t="str">
        <f>IFERROR(VLOOKUP(G118,'Hidden Lists'!#REF!,5,FALSE),"")</f>
        <v/>
      </c>
      <c r="K118" s="93"/>
    </row>
    <row r="119" spans="1:12" ht="13.5" customHeight="1" x14ac:dyDescent="0.25">
      <c r="A119" s="540"/>
      <c r="B119" s="522" t="s">
        <v>145</v>
      </c>
      <c r="C119" s="523"/>
      <c r="D119" s="103">
        <f>IFERROR(FarmIDWorkers[[#Totals],[İşletmede yaşayan işçiler]]/FarmIDWorkers[[#Totals],[Daimi Kadın İşçiler]],0)</f>
        <v>0</v>
      </c>
      <c r="F119" s="104"/>
      <c r="G119" s="538"/>
      <c r="H119" s="538"/>
      <c r="I119" s="428" t="str">
        <f>IFERROR(VLOOKUP(G119,'Hidden Lists'!#REF!,4,FALSE),"")</f>
        <v/>
      </c>
      <c r="J119" s="427" t="str">
        <f>IFERROR(VLOOKUP(G119,'Hidden Lists'!#REF!,5,FALSE),"")</f>
        <v/>
      </c>
      <c r="K119" s="93"/>
    </row>
    <row r="120" spans="1:12" ht="15" x14ac:dyDescent="0.25">
      <c r="A120" s="7"/>
      <c r="B120" s="7"/>
      <c r="C120" s="7"/>
      <c r="D120" s="7"/>
      <c r="F120" s="104"/>
      <c r="G120" s="538"/>
      <c r="H120" s="538"/>
      <c r="I120" s="428" t="str">
        <f>IFERROR(VLOOKUP(G120,'Hidden Lists'!#REF!,4,FALSE),"")</f>
        <v/>
      </c>
      <c r="J120" s="427" t="str">
        <f>IFERROR(VLOOKUP(G120,'Hidden Lists'!#REF!,5,FALSE),"")</f>
        <v/>
      </c>
      <c r="K120" s="93"/>
    </row>
    <row r="121" spans="1:12" ht="16.5" customHeight="1" x14ac:dyDescent="0.25">
      <c r="F121" s="104"/>
      <c r="G121" s="93"/>
      <c r="H121" s="93"/>
      <c r="I121" s="93"/>
      <c r="J121" s="93"/>
      <c r="K121" s="93"/>
    </row>
    <row r="122" spans="1:12" x14ac:dyDescent="0.25">
      <c r="A122" s="105" t="s">
        <v>146</v>
      </c>
      <c r="B122" s="106"/>
      <c r="C122" s="106"/>
      <c r="D122" s="106"/>
      <c r="E122" s="106"/>
      <c r="F122" s="106"/>
      <c r="G122" s="106"/>
      <c r="H122" s="106"/>
      <c r="I122" s="106"/>
      <c r="J122" s="106"/>
      <c r="K122" s="107"/>
      <c r="L122" s="10"/>
    </row>
    <row r="123" spans="1:12" ht="57" customHeight="1" x14ac:dyDescent="0.25">
      <c r="A123" s="535" t="s">
        <v>147</v>
      </c>
      <c r="B123" s="536"/>
      <c r="C123" s="536"/>
      <c r="D123" s="536"/>
      <c r="E123" s="536"/>
      <c r="F123" s="536"/>
      <c r="G123" s="536"/>
      <c r="H123" s="536"/>
      <c r="I123" s="536"/>
      <c r="J123" s="536"/>
      <c r="K123" s="537"/>
      <c r="L123" s="36"/>
    </row>
    <row r="124" spans="1:12" ht="132" customHeight="1" x14ac:dyDescent="0.25">
      <c r="A124" s="532" t="s">
        <v>148</v>
      </c>
      <c r="B124" s="533"/>
      <c r="C124" s="533"/>
      <c r="D124" s="533"/>
      <c r="E124" s="533"/>
      <c r="F124" s="533"/>
      <c r="G124" s="533"/>
      <c r="H124" s="533"/>
      <c r="I124" s="533"/>
      <c r="J124" s="533"/>
      <c r="K124" s="534"/>
      <c r="L124" s="35"/>
    </row>
    <row r="125" spans="1:12" x14ac:dyDescent="0.25">
      <c r="F125" s="104"/>
      <c r="G125" s="104"/>
      <c r="H125" s="104"/>
      <c r="I125" s="104"/>
    </row>
    <row r="129" spans="1:12" x14ac:dyDescent="0.25">
      <c r="B129" s="108"/>
      <c r="C129" s="108"/>
      <c r="D129" s="531" t="s">
        <v>149</v>
      </c>
      <c r="E129" s="531"/>
      <c r="F129" s="531"/>
      <c r="G129" s="531"/>
    </row>
    <row r="130" spans="1:12" x14ac:dyDescent="0.2">
      <c r="B130" s="109"/>
      <c r="C130" s="109"/>
      <c r="D130" s="530" t="s">
        <v>150</v>
      </c>
      <c r="E130" s="530"/>
      <c r="F130" s="530"/>
      <c r="G130" s="530"/>
    </row>
    <row r="131" spans="1:12" x14ac:dyDescent="0.2">
      <c r="B131" s="109"/>
      <c r="C131" s="109"/>
      <c r="D131" s="530" t="str">
        <f>CONCATENATE(B20," ",D20)</f>
        <v xml:space="preserve"> </v>
      </c>
      <c r="E131" s="530"/>
      <c r="F131" s="530"/>
      <c r="G131" s="530"/>
    </row>
    <row r="132" spans="1:12" ht="15" customHeight="1" x14ac:dyDescent="0.25">
      <c r="B132" s="110"/>
      <c r="C132" s="110"/>
      <c r="E132" s="205" t="s">
        <v>73</v>
      </c>
      <c r="F132" s="205">
        <f>B35</f>
        <v>0</v>
      </c>
      <c r="G132" s="205"/>
    </row>
    <row r="133" spans="1:12" ht="15" customHeight="1" x14ac:dyDescent="0.25">
      <c r="B133" s="110"/>
      <c r="C133" s="110"/>
      <c r="E133" s="205"/>
      <c r="F133" s="205"/>
      <c r="G133" s="205"/>
    </row>
    <row r="134" spans="1:12" ht="13.5" customHeight="1" x14ac:dyDescent="0.25">
      <c r="A134" s="363" t="s">
        <v>151</v>
      </c>
      <c r="B134" s="160"/>
      <c r="C134" s="160"/>
      <c r="D134" s="160"/>
      <c r="E134" s="160"/>
      <c r="F134" s="160"/>
      <c r="G134" s="160"/>
      <c r="H134" s="160"/>
      <c r="I134" s="160"/>
      <c r="J134" s="160"/>
      <c r="K134" s="161"/>
      <c r="L134" s="10"/>
    </row>
    <row r="135" spans="1:12" ht="13.5" customHeight="1" x14ac:dyDescent="0.25">
      <c r="A135" s="506" t="s">
        <v>152</v>
      </c>
      <c r="B135" s="507"/>
      <c r="C135" s="507"/>
      <c r="D135" s="507"/>
      <c r="E135" s="507"/>
      <c r="F135" s="507"/>
      <c r="G135" s="507"/>
      <c r="H135" s="507"/>
      <c r="I135" s="507"/>
      <c r="J135" s="507"/>
      <c r="K135" s="508"/>
      <c r="L135" s="10"/>
    </row>
    <row r="136" spans="1:12" ht="15" customHeight="1" x14ac:dyDescent="0.2">
      <c r="E136" s="364" t="s">
        <v>153</v>
      </c>
      <c r="F136" s="365"/>
    </row>
    <row r="137" spans="1:12" x14ac:dyDescent="0.2">
      <c r="E137" s="364" t="s">
        <v>154</v>
      </c>
      <c r="F137" s="365"/>
    </row>
    <row r="138" spans="1:12" x14ac:dyDescent="0.2">
      <c r="D138" s="529" t="s">
        <v>155</v>
      </c>
      <c r="E138" s="529"/>
      <c r="F138" s="295"/>
    </row>
    <row r="139" spans="1:12" x14ac:dyDescent="0.2">
      <c r="D139" s="529" t="s">
        <v>156</v>
      </c>
      <c r="E139" s="529"/>
      <c r="F139" s="296"/>
    </row>
    <row r="140" spans="1:12" x14ac:dyDescent="0.2">
      <c r="E140" s="355" t="s">
        <v>157</v>
      </c>
      <c r="F140" s="296"/>
    </row>
  </sheetData>
  <sheetProtection algorithmName="SHA-512" hashValue="bzmX9Ail+JscpfzfT8pKRbtNnxB45KOcQRp2PZz6tikIpQSPW11QfEeCXQ6lfV4CcfX5S/u2Ttm1rFD03RVLyw==" saltValue="ZvxIcIT6ItutFJ27UyTrOg==" spinCount="100000" sheet="1" objects="1" scenarios="1"/>
  <mergeCells count="88">
    <mergeCell ref="J26:K26"/>
    <mergeCell ref="J23:K23"/>
    <mergeCell ref="J22:K22"/>
    <mergeCell ref="B111:C111"/>
    <mergeCell ref="B118:C118"/>
    <mergeCell ref="G112:H112"/>
    <mergeCell ref="B113:C113"/>
    <mergeCell ref="B114:C114"/>
    <mergeCell ref="G114:H114"/>
    <mergeCell ref="G113:H113"/>
    <mergeCell ref="G111:H111"/>
    <mergeCell ref="G43:H43"/>
    <mergeCell ref="A44:B47"/>
    <mergeCell ref="A41:B41"/>
    <mergeCell ref="A38:E40"/>
    <mergeCell ref="G44:H44"/>
    <mergeCell ref="A8:K8"/>
    <mergeCell ref="A2:K2"/>
    <mergeCell ref="A3:K3"/>
    <mergeCell ref="A4:K4"/>
    <mergeCell ref="A5:K5"/>
    <mergeCell ref="A9:B9"/>
    <mergeCell ref="A10:B10"/>
    <mergeCell ref="A11:B11"/>
    <mergeCell ref="H10:K10"/>
    <mergeCell ref="H11:K11"/>
    <mergeCell ref="C10:F10"/>
    <mergeCell ref="C11:F11"/>
    <mergeCell ref="H9:K9"/>
    <mergeCell ref="C9:F9"/>
    <mergeCell ref="A13:B14"/>
    <mergeCell ref="A33:J33"/>
    <mergeCell ref="D29:E29"/>
    <mergeCell ref="J29:K29"/>
    <mergeCell ref="C14:E14"/>
    <mergeCell ref="I13:K13"/>
    <mergeCell ref="I14:K14"/>
    <mergeCell ref="C13:E13"/>
    <mergeCell ref="D28:E28"/>
    <mergeCell ref="J28:K28"/>
    <mergeCell ref="I16:K16"/>
    <mergeCell ref="C17:E17"/>
    <mergeCell ref="J20:K20"/>
    <mergeCell ref="D20:E20"/>
    <mergeCell ref="I17:K17"/>
    <mergeCell ref="C16:E16"/>
    <mergeCell ref="A16:B17"/>
    <mergeCell ref="D22:E22"/>
    <mergeCell ref="D23:E23"/>
    <mergeCell ref="D26:E26"/>
    <mergeCell ref="A103:B103"/>
    <mergeCell ref="G45:H45"/>
    <mergeCell ref="G46:H46"/>
    <mergeCell ref="G47:H47"/>
    <mergeCell ref="A77:K77"/>
    <mergeCell ref="D139:E139"/>
    <mergeCell ref="A135:K135"/>
    <mergeCell ref="D138:E138"/>
    <mergeCell ref="D131:G131"/>
    <mergeCell ref="D129:G129"/>
    <mergeCell ref="A124:K124"/>
    <mergeCell ref="A123:K123"/>
    <mergeCell ref="D130:G130"/>
    <mergeCell ref="G120:H120"/>
    <mergeCell ref="G118:H118"/>
    <mergeCell ref="G119:H119"/>
    <mergeCell ref="A113:A119"/>
    <mergeCell ref="B115:C115"/>
    <mergeCell ref="B116:C116"/>
    <mergeCell ref="B117:C117"/>
    <mergeCell ref="B119:C119"/>
    <mergeCell ref="G117:K117"/>
    <mergeCell ref="B110:C110"/>
    <mergeCell ref="I49:I50"/>
    <mergeCell ref="J49:K49"/>
    <mergeCell ref="A49:B51"/>
    <mergeCell ref="A54:I54"/>
    <mergeCell ref="G110:H110"/>
    <mergeCell ref="C102:H102"/>
    <mergeCell ref="C103:H103"/>
    <mergeCell ref="C104:H104"/>
    <mergeCell ref="G49:H50"/>
    <mergeCell ref="G109:K109"/>
    <mergeCell ref="A104:B104"/>
    <mergeCell ref="B109:C109"/>
    <mergeCell ref="A107:K107"/>
    <mergeCell ref="A100:K100"/>
    <mergeCell ref="A102:B102"/>
  </mergeCells>
  <dataValidations xWindow="706" yWindow="384" count="7">
    <dataValidation type="whole" allowBlank="1" showInputMessage="1" showErrorMessage="1" sqref="D35" xr:uid="{A200E0A7-7B5D-4EA1-9590-EA51DBCCC084}">
      <formula1>1</formula1>
      <formula2>12</formula2>
    </dataValidation>
    <dataValidation type="list" allowBlank="1" showInputMessage="1" showErrorMessage="1" sqref="D37" xr:uid="{0EDF808F-BB70-4050-A510-2CE948F1A68B}">
      <formula1>SupplyChain</formula1>
    </dataValidation>
    <dataValidation type="date" allowBlank="1" showInputMessage="1" showErrorMessage="1" sqref="F139:F140 F132:G133 D109" xr:uid="{C31C43B6-DCFD-484C-B088-F27BFE0FE931}">
      <formula1>43831</formula1>
      <formula2>73415</formula2>
    </dataValidation>
    <dataValidation allowBlank="1" showInputMessage="1" showErrorMessage="1" promptTitle="Bilgiler" prompt="Sertifikadaki ad, Sertifikasyon Platformu'ndaki (RACP) kaydedilen adla eşleşmelidir. Kuruluşunuzun adını aşağıdaki örneklerdeki gibi kaydetmek iyi bir uygulamadır: İHRACATÇI ADI veya DEPO X." sqref="G10" xr:uid="{0982C6CC-F945-45F3-BCB8-10783D9517BD}"/>
    <dataValidation type="list" allowBlank="1" showInputMessage="1" showErrorMessage="1" sqref="I37:I40" xr:uid="{70BBAFEE-2524-4CEE-A966-BC491CDB4D37}">
      <formula1>INDIRECT(H37)</formula1>
    </dataValidation>
    <dataValidation allowBlank="1" showInputMessage="1" showErrorMessage="1" promptTitle="Bilgi" prompt="Bu numara, Rainforest Alliance Sertifikasyon Platformu'na kayıt olduğunuzda tarafınıza verilir." sqref="A36" xr:uid="{743121D1-C81B-49EC-94A7-E388897E463F}"/>
    <dataValidation type="list" allowBlank="1" showInputMessage="1" showErrorMessage="1" sqref="C41" xr:uid="{E4D06818-21EF-40FA-895C-1FAD6824F838}">
      <formula1>"A,B,C,D,E"</formula1>
    </dataValidation>
  </dataValidations>
  <pageMargins left="0.511811024" right="0.511811024" top="0.78740157499999996" bottom="0.78740157499999996" header="0.31496062000000002" footer="0.31496062000000002"/>
  <pageSetup orientation="portrait" verticalDpi="0" r:id="rId1"/>
  <drawing r:id="rId2"/>
  <tableParts count="2">
    <tablePart r:id="rId3"/>
    <tablePart r:id="rId4"/>
  </tableParts>
  <extLst>
    <ext xmlns:x14="http://schemas.microsoft.com/office/spreadsheetml/2009/9/main" uri="{78C0D931-6437-407d-A8EE-F0AAD7539E65}">
      <x14:conditionalFormattings>
        <x14:conditionalFormatting xmlns:xm="http://schemas.microsoft.com/office/excel/2006/main">
          <x14:cfRule type="expression" priority="5" id="{168C3040-1406-49F3-961E-CD0C4DFD58C5}">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D45:E46</xm:sqref>
        </x14:conditionalFormatting>
        <x14:conditionalFormatting xmlns:xm="http://schemas.microsoft.com/office/excel/2006/main">
          <x14:cfRule type="expression" priority="2" id="{B801A3EC-C821-4DC7-8AB6-47BCD4518C23}">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C44:C47</xm:sqref>
        </x14:conditionalFormatting>
        <x14:conditionalFormatting xmlns:xm="http://schemas.microsoft.com/office/excel/2006/main">
          <x14:cfRule type="expression" priority="1" id="{10DC1E0A-6B98-449E-8A2B-03EB383D385A}">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C49:E51</xm:sqref>
        </x14:conditionalFormatting>
        <x14:conditionalFormatting xmlns:xm="http://schemas.microsoft.com/office/excel/2006/main">
          <x14:cfRule type="cellIs" priority="171" operator="equal" id="{8FB664BC-A2ED-45BC-A831-20AC3DF382AB}">
            <xm:f>'Hidden Lists'!$F$29</xm:f>
            <x14:dxf>
              <font>
                <color rgb="FF9C0006"/>
              </font>
              <fill>
                <patternFill>
                  <bgColor rgb="FFFFC7CE"/>
                </patternFill>
              </fill>
            </x14:dxf>
          </x14:cfRule>
          <xm:sqref>F138</xm:sqref>
        </x14:conditionalFormatting>
      </x14:conditionalFormattings>
    </ext>
    <ext xmlns:x14="http://schemas.microsoft.com/office/spreadsheetml/2009/9/main" uri="{CCE6A557-97BC-4b89-ADB6-D9C93CAAB3DF}">
      <x14:dataValidations xmlns:xm="http://schemas.microsoft.com/office/excel/2006/main" xWindow="706" yWindow="384" count="7">
        <x14:dataValidation type="list" allowBlank="1" showInputMessage="1" showErrorMessage="1" xr:uid="{F119FC2B-BE48-41C6-9840-6646B5CF572A}">
          <x14:formula1>
            <xm:f>'Hidden Lists'!$A$3:$A$198</xm:f>
          </x14:formula1>
          <xm:sqref>I14 I17</xm:sqref>
        </x14:dataValidation>
        <x14:dataValidation type="list" allowBlank="1" showInputMessage="1" showErrorMessage="1" xr:uid="{2178531C-B8F6-485F-8536-D7056150AEEC}">
          <x14:formula1>
            <xm:f>'Crop List'!$E$3:$E$10</xm:f>
          </x14:formula1>
          <xm:sqref>H37:H40</xm:sqref>
        </x14:dataValidation>
        <x14:dataValidation type="list" allowBlank="1" showInputMessage="1" showErrorMessage="1" xr:uid="{C5772DCD-821E-43FD-A3BE-1317EB00C0E8}">
          <x14:formula1>
            <xm:f>'Hidden Lists'!$C$10:$C$12</xm:f>
          </x14:formula1>
          <xm:sqref>D36</xm:sqref>
        </x14:dataValidation>
        <x14:dataValidation type="list" allowBlank="1" showInputMessage="1" showErrorMessage="1" xr:uid="{85BB3D24-8806-49ED-BDB4-D30B77CE8685}">
          <x14:formula1>
            <xm:f>'Hidden Lists'!$F$28:$F$29</xm:f>
          </x14:formula1>
          <xm:sqref>F138</xm:sqref>
        </x14:dataValidation>
        <x14:dataValidation type="list" allowBlank="1" showInputMessage="1" showErrorMessage="1" xr:uid="{0A990E51-6662-4C38-9F8B-58698E86F648}">
          <x14:formula1>
            <xm:f>'Hidden Lists'!$F$3:$F$4</xm:f>
          </x14:formula1>
          <xm:sqref>F136:F137</xm:sqref>
        </x14:dataValidation>
        <x14:dataValidation type="list" allowBlank="1" showInputMessage="1" showErrorMessage="1" xr:uid="{FB0FA9F7-C3B6-4E60-9CA2-0AE99051792D}">
          <x14:formula1>
            <xm:f>'Hidden Lists'!$I$26:$I$28</xm:f>
          </x14:formula1>
          <xm:sqref>E56:E72 J37:J40</xm:sqref>
        </x14:dataValidation>
        <x14:dataValidation type="list" allowBlank="1" showInputMessage="1" showErrorMessage="1" xr:uid="{794AC679-96C8-4095-8A3B-62EB3B47915F}">
          <x14:formula1>
            <xm:f>'Hidden Lists'!$F$11:$F$12</xm:f>
          </x14:formula1>
          <xm:sqref>K111:K114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46C5E-D425-4FD2-B978-930DA1E16A83}">
  <sheetPr>
    <tabColor rgb="FF94BA29"/>
  </sheetPr>
  <dimension ref="A1:P146"/>
  <sheetViews>
    <sheetView zoomScale="90" zoomScaleNormal="90" workbookViewId="0">
      <selection activeCell="B1" sqref="B1"/>
    </sheetView>
  </sheetViews>
  <sheetFormatPr defaultColWidth="9.140625" defaultRowHeight="13.5" x14ac:dyDescent="0.25"/>
  <cols>
    <col min="1" max="1" width="32.5703125" style="39" customWidth="1"/>
    <col min="2" max="2" width="25" style="39" customWidth="1"/>
    <col min="3" max="3" width="19.7109375" style="39" customWidth="1"/>
    <col min="4" max="4" width="45.140625" style="39" customWidth="1"/>
    <col min="5" max="5" width="28.28515625" style="39" customWidth="1"/>
    <col min="6" max="9" width="9.140625" style="7"/>
    <col min="10" max="10" width="9.140625" style="7" customWidth="1"/>
    <col min="11" max="16384" width="9.140625" style="7"/>
  </cols>
  <sheetData>
    <row r="1" spans="1:13" x14ac:dyDescent="0.25">
      <c r="A1" s="77"/>
      <c r="B1" s="78"/>
      <c r="C1" s="78"/>
      <c r="D1" s="113"/>
      <c r="E1" s="204" t="str">
        <f>'1.Başvuru Formu'!K1</f>
        <v>Versiyon 1.1, Temmuz 2021</v>
      </c>
      <c r="G1" s="67"/>
      <c r="H1" s="67"/>
      <c r="I1" s="67"/>
      <c r="J1" s="67"/>
      <c r="K1" s="67"/>
      <c r="L1" s="67"/>
    </row>
    <row r="2" spans="1:13" ht="20.25" x14ac:dyDescent="0.25">
      <c r="A2" s="562" t="s">
        <v>1129</v>
      </c>
      <c r="B2" s="563"/>
      <c r="C2" s="563"/>
      <c r="D2" s="563"/>
      <c r="E2" s="564"/>
      <c r="G2" s="67"/>
      <c r="H2" s="67"/>
      <c r="I2" s="67"/>
      <c r="J2" s="67"/>
      <c r="K2" s="67"/>
      <c r="L2" s="67"/>
    </row>
    <row r="3" spans="1:13" ht="34.5" customHeight="1" x14ac:dyDescent="0.25">
      <c r="A3" s="565" t="str">
        <f>'1.Başvuru Formu'!A3:K3</f>
        <v>Tedarik Zinciri Sertifika Sahipleri ve Başvuru Sahipleri için
Tekli işletme ve çoklu işletme sertifikasyonu</v>
      </c>
      <c r="B3" s="566"/>
      <c r="C3" s="566"/>
      <c r="D3" s="566"/>
      <c r="E3" s="567"/>
      <c r="G3" s="67"/>
      <c r="H3" s="67"/>
      <c r="I3" s="67"/>
      <c r="J3" s="67"/>
      <c r="K3" s="67"/>
      <c r="L3" s="67"/>
      <c r="M3" s="67"/>
    </row>
    <row r="4" spans="1:13" ht="14.25" x14ac:dyDescent="0.25">
      <c r="A4" s="568" t="str">
        <f>'1.Başvuru Formu'!A4:K4</f>
        <v>Sürdürülebilir Tarım Standardı 2020 v1.1</v>
      </c>
      <c r="B4" s="569"/>
      <c r="C4" s="569"/>
      <c r="D4" s="569"/>
      <c r="E4" s="570"/>
      <c r="G4" s="67"/>
      <c r="H4" s="67"/>
      <c r="I4" s="67"/>
      <c r="J4" s="67"/>
      <c r="K4" s="67"/>
      <c r="L4" s="67"/>
      <c r="M4" s="67"/>
    </row>
    <row r="5" spans="1:13" x14ac:dyDescent="0.25">
      <c r="G5" s="67"/>
      <c r="H5" s="67"/>
      <c r="I5" s="67"/>
      <c r="J5" s="67"/>
      <c r="K5" s="67"/>
      <c r="L5" s="67"/>
      <c r="M5" s="67"/>
    </row>
    <row r="6" spans="1:13" x14ac:dyDescent="0.25">
      <c r="A6" s="81" t="s">
        <v>158</v>
      </c>
      <c r="B6" s="78"/>
      <c r="C6" s="78"/>
      <c r="D6" s="78"/>
      <c r="E6" s="82"/>
      <c r="G6" s="67"/>
      <c r="H6" s="67"/>
      <c r="I6" s="67"/>
      <c r="J6" s="67"/>
      <c r="K6" s="67"/>
      <c r="L6" s="67"/>
      <c r="M6" s="67"/>
    </row>
    <row r="7" spans="1:13" x14ac:dyDescent="0.25">
      <c r="A7" s="561" t="s">
        <v>159</v>
      </c>
      <c r="B7" s="518"/>
      <c r="C7" s="518"/>
      <c r="D7" s="518"/>
      <c r="E7" s="519"/>
      <c r="G7" s="67"/>
      <c r="H7" s="67"/>
      <c r="I7" s="67"/>
      <c r="J7" s="67"/>
      <c r="K7" s="67"/>
      <c r="L7" s="67"/>
      <c r="M7" s="67"/>
    </row>
    <row r="8" spans="1:13" ht="26.25" customHeight="1" x14ac:dyDescent="0.25">
      <c r="A8" s="600" t="s">
        <v>160</v>
      </c>
      <c r="B8" s="601"/>
      <c r="C8" s="597">
        <f>'1.Başvuru Formu'!H10</f>
        <v>0</v>
      </c>
      <c r="D8" s="598"/>
      <c r="E8" s="599"/>
      <c r="G8" s="67"/>
      <c r="H8" s="67"/>
      <c r="I8" s="67"/>
      <c r="J8" s="67"/>
      <c r="K8" s="67"/>
      <c r="L8" s="67"/>
      <c r="M8" s="67"/>
    </row>
    <row r="9" spans="1:13" x14ac:dyDescent="0.25">
      <c r="A9" s="557" t="s">
        <v>161</v>
      </c>
      <c r="B9" s="602"/>
      <c r="C9" s="597">
        <f>'1.Başvuru Formu'!C9</f>
        <v>0</v>
      </c>
      <c r="D9" s="598"/>
      <c r="E9" s="599"/>
      <c r="G9" s="67"/>
      <c r="H9" s="67"/>
      <c r="I9" s="67"/>
      <c r="J9" s="67"/>
      <c r="K9" s="67"/>
      <c r="L9" s="67"/>
      <c r="M9" s="67"/>
    </row>
    <row r="10" spans="1:13" x14ac:dyDescent="0.25">
      <c r="A10" s="44"/>
      <c r="B10" s="45"/>
      <c r="C10" s="44"/>
      <c r="D10" s="44"/>
      <c r="E10" s="44"/>
      <c r="G10" s="67"/>
      <c r="H10" s="67"/>
      <c r="I10" s="67"/>
      <c r="J10" s="67"/>
      <c r="K10" s="67"/>
      <c r="L10" s="67"/>
      <c r="M10" s="67"/>
    </row>
    <row r="11" spans="1:13" ht="15" customHeight="1" x14ac:dyDescent="0.25">
      <c r="A11" s="49" t="s">
        <v>162</v>
      </c>
      <c r="B11" s="597">
        <f>'1.Başvuru Formu'!C13</f>
        <v>0</v>
      </c>
      <c r="C11" s="598"/>
      <c r="D11" s="598"/>
      <c r="E11" s="599"/>
      <c r="G11" s="67"/>
      <c r="H11" s="67"/>
      <c r="I11" s="67"/>
      <c r="J11" s="67"/>
      <c r="K11" s="67"/>
      <c r="L11" s="67"/>
      <c r="M11" s="67"/>
    </row>
    <row r="12" spans="1:13" x14ac:dyDescent="0.25">
      <c r="A12" s="50" t="s">
        <v>56</v>
      </c>
      <c r="B12" s="233">
        <f>'1.Başvuru Formu'!I13</f>
        <v>0</v>
      </c>
      <c r="C12" s="57" t="s">
        <v>55</v>
      </c>
      <c r="D12" s="233">
        <f>'1.Başvuru Formu'!G13</f>
        <v>0</v>
      </c>
      <c r="E12" s="44"/>
      <c r="G12" s="67"/>
      <c r="H12" s="67"/>
      <c r="I12" s="67"/>
      <c r="J12" s="67"/>
      <c r="K12" s="67"/>
      <c r="L12" s="67"/>
      <c r="M12" s="67"/>
    </row>
    <row r="13" spans="1:13" x14ac:dyDescent="0.25">
      <c r="A13" s="51" t="s">
        <v>58</v>
      </c>
      <c r="B13" s="233">
        <f>'1.Başvuru Formu'!I14</f>
        <v>0</v>
      </c>
      <c r="C13" s="44"/>
      <c r="D13" s="44"/>
      <c r="E13" s="46"/>
      <c r="F13" s="39"/>
      <c r="G13" s="67"/>
      <c r="H13" s="67"/>
      <c r="I13" s="67"/>
      <c r="J13" s="67"/>
      <c r="K13" s="67"/>
      <c r="L13" s="67"/>
      <c r="M13" s="67"/>
    </row>
    <row r="14" spans="1:13" x14ac:dyDescent="0.25">
      <c r="A14" s="45"/>
      <c r="B14" s="44"/>
      <c r="C14" s="44"/>
      <c r="D14" s="44"/>
      <c r="E14" s="46"/>
      <c r="F14" s="39"/>
      <c r="G14" s="67"/>
      <c r="H14" s="67"/>
      <c r="I14" s="67"/>
      <c r="J14" s="67"/>
      <c r="K14" s="67"/>
      <c r="L14" s="67"/>
      <c r="M14" s="67"/>
    </row>
    <row r="15" spans="1:13" ht="15" customHeight="1" x14ac:dyDescent="0.2">
      <c r="A15" s="75" t="s">
        <v>163</v>
      </c>
      <c r="B15" s="603">
        <f>'1.Başvuru Formu'!H20</f>
        <v>0</v>
      </c>
      <c r="C15" s="604"/>
      <c r="D15" s="605"/>
      <c r="E15" s="44"/>
      <c r="G15" s="67"/>
      <c r="H15" s="67"/>
      <c r="I15" s="67"/>
      <c r="J15" s="67"/>
      <c r="K15" s="67"/>
      <c r="L15" s="67"/>
      <c r="M15" s="67"/>
    </row>
    <row r="16" spans="1:13" x14ac:dyDescent="0.25">
      <c r="A16" s="40" t="s">
        <v>65</v>
      </c>
      <c r="B16" s="234">
        <f>'1.Başvuru Formu'!H22</f>
        <v>0</v>
      </c>
      <c r="C16" s="47" t="s">
        <v>68</v>
      </c>
      <c r="D16" s="233">
        <f>'1.Başvuru Formu'!J23</f>
        <v>0</v>
      </c>
      <c r="E16" s="44"/>
      <c r="G16" s="67"/>
      <c r="H16" s="67"/>
      <c r="I16" s="67"/>
      <c r="J16" s="67"/>
      <c r="K16" s="67"/>
      <c r="L16" s="67"/>
      <c r="M16" s="67"/>
    </row>
    <row r="17" spans="1:13" x14ac:dyDescent="0.25">
      <c r="A17" s="44"/>
      <c r="B17" s="44"/>
      <c r="C17" s="44"/>
      <c r="D17" s="44"/>
      <c r="E17" s="44"/>
      <c r="G17" s="67"/>
      <c r="H17" s="67"/>
      <c r="I17" s="67"/>
      <c r="J17" s="67"/>
      <c r="K17" s="67"/>
      <c r="L17" s="67"/>
      <c r="M17" s="67"/>
    </row>
    <row r="18" spans="1:13" ht="25.5" x14ac:dyDescent="0.25">
      <c r="A18" s="206" t="s">
        <v>164</v>
      </c>
      <c r="B18" s="297"/>
      <c r="C18" s="44"/>
      <c r="D18" s="44"/>
      <c r="E18" s="44"/>
      <c r="G18" s="67"/>
      <c r="H18" s="67"/>
      <c r="I18" s="67"/>
      <c r="J18" s="67"/>
      <c r="K18" s="67"/>
      <c r="L18" s="67"/>
      <c r="M18" s="67"/>
    </row>
    <row r="19" spans="1:13" x14ac:dyDescent="0.25">
      <c r="A19" s="44"/>
      <c r="B19" s="44"/>
      <c r="C19" s="44"/>
      <c r="D19" s="44"/>
      <c r="E19" s="44"/>
      <c r="G19" s="67"/>
      <c r="H19" s="67"/>
      <c r="I19" s="67"/>
      <c r="J19" s="67"/>
      <c r="K19" s="67"/>
      <c r="L19" s="67"/>
      <c r="M19" s="67"/>
    </row>
    <row r="20" spans="1:13" x14ac:dyDescent="0.25">
      <c r="A20" s="81" t="s">
        <v>165</v>
      </c>
      <c r="B20" s="78"/>
      <c r="C20" s="78"/>
      <c r="D20" s="78"/>
      <c r="E20" s="82"/>
      <c r="G20" s="67"/>
      <c r="H20" s="67"/>
      <c r="I20" s="67"/>
      <c r="J20" s="67"/>
      <c r="K20" s="67"/>
      <c r="L20" s="67"/>
      <c r="M20" s="67"/>
    </row>
    <row r="21" spans="1:13" ht="66" customHeight="1" x14ac:dyDescent="0.25">
      <c r="A21" s="506" t="s">
        <v>166</v>
      </c>
      <c r="B21" s="518"/>
      <c r="C21" s="518"/>
      <c r="D21" s="518"/>
      <c r="E21" s="519"/>
      <c r="G21" s="67"/>
      <c r="H21" s="67"/>
      <c r="I21" s="67"/>
      <c r="J21" s="67"/>
      <c r="K21" s="67"/>
      <c r="L21" s="67"/>
      <c r="M21" s="67"/>
    </row>
    <row r="22" spans="1:13" x14ac:dyDescent="0.25">
      <c r="A22" s="118"/>
      <c r="B22" s="192"/>
      <c r="C22" s="192"/>
      <c r="D22" s="192"/>
      <c r="E22" s="192"/>
      <c r="G22" s="67"/>
      <c r="H22" s="67"/>
      <c r="I22" s="67"/>
      <c r="J22" s="67"/>
      <c r="K22" s="67"/>
      <c r="L22" s="67"/>
      <c r="M22" s="67"/>
    </row>
    <row r="23" spans="1:13" x14ac:dyDescent="0.25">
      <c r="A23" s="206" t="s">
        <v>167</v>
      </c>
      <c r="B23" s="297"/>
      <c r="C23" s="192"/>
      <c r="D23" s="340" t="s">
        <v>168</v>
      </c>
      <c r="E23" s="341" t="s">
        <v>169</v>
      </c>
      <c r="G23" s="67"/>
      <c r="H23" s="67"/>
      <c r="I23" s="67"/>
      <c r="J23" s="67"/>
      <c r="K23" s="67"/>
      <c r="L23" s="67"/>
      <c r="M23" s="67"/>
    </row>
    <row r="24" spans="1:13" x14ac:dyDescent="0.25">
      <c r="A24" s="114" t="s">
        <v>170</v>
      </c>
      <c r="B24" s="233" t="str">
        <f>'1.Başvuru Formu'!B37</f>
        <v>Tedarik Zinciri</v>
      </c>
      <c r="D24" s="591" t="s">
        <v>171</v>
      </c>
      <c r="E24" s="592"/>
      <c r="G24" s="67"/>
      <c r="H24" s="67"/>
      <c r="I24" s="67"/>
      <c r="J24" s="67"/>
      <c r="K24" s="67"/>
      <c r="L24" s="67"/>
      <c r="M24" s="67"/>
    </row>
    <row r="25" spans="1:13" ht="13.5" customHeight="1" x14ac:dyDescent="0.25">
      <c r="A25" s="86" t="s">
        <v>76</v>
      </c>
      <c r="B25" s="193"/>
      <c r="D25" s="100" t="str">
        <f>'Hidden Lists'!C3</f>
        <v>Temel Gereklilikler</v>
      </c>
      <c r="E25" s="12"/>
      <c r="G25" s="67"/>
      <c r="H25" s="67"/>
      <c r="I25" s="67"/>
      <c r="J25" s="67"/>
      <c r="K25" s="67"/>
      <c r="L25" s="67"/>
      <c r="M25" s="67"/>
    </row>
    <row r="26" spans="1:13" ht="15" customHeight="1" x14ac:dyDescent="0.25">
      <c r="D26" s="100" t="str">
        <f>'Hidden Lists'!C4</f>
        <v>Zorunlu Geliştirmeler</v>
      </c>
      <c r="E26" s="12"/>
      <c r="G26" s="67"/>
      <c r="H26" s="67"/>
      <c r="I26" s="67"/>
      <c r="J26" s="67"/>
      <c r="K26" s="67"/>
      <c r="L26" s="67"/>
      <c r="M26" s="67"/>
    </row>
    <row r="27" spans="1:13" ht="13.5" customHeight="1" x14ac:dyDescent="0.25">
      <c r="A27" s="284" t="s">
        <v>172</v>
      </c>
      <c r="B27" s="116"/>
      <c r="D27" s="100" t="str">
        <f>'Hidden Lists'!C5</f>
        <v>Seçmeli Geliştirmeler</v>
      </c>
      <c r="E27" s="12"/>
      <c r="G27" s="67"/>
      <c r="H27" s="67"/>
      <c r="I27" s="67"/>
      <c r="J27" s="67"/>
      <c r="K27" s="67"/>
      <c r="L27" s="67"/>
      <c r="M27" s="67"/>
    </row>
    <row r="28" spans="1:13" ht="15" customHeight="1" x14ac:dyDescent="0.25">
      <c r="A28" s="285">
        <f>'1.Başvuru Formu'!I37</f>
        <v>0</v>
      </c>
      <c r="B28" s="116"/>
      <c r="D28" s="100" t="str">
        <f>'Hidden Lists'!C6</f>
        <v>Zorunlu Akıllı Ölçümler</v>
      </c>
      <c r="E28" s="12"/>
      <c r="G28" s="67"/>
      <c r="H28" s="67"/>
      <c r="I28" s="67"/>
      <c r="J28" s="67"/>
      <c r="K28" s="67"/>
      <c r="L28" s="67"/>
      <c r="M28" s="67"/>
    </row>
    <row r="29" spans="1:13" ht="15" customHeight="1" x14ac:dyDescent="0.25">
      <c r="A29" s="285">
        <f>'1.Başvuru Formu'!I38</f>
        <v>0</v>
      </c>
      <c r="B29" s="116"/>
      <c r="D29" s="100" t="str">
        <f>'Hidden Lists'!C7</f>
        <v>Seçmeli Akıllı Ölçümler</v>
      </c>
      <c r="E29" s="12"/>
      <c r="G29" s="67"/>
      <c r="H29" s="67"/>
      <c r="I29" s="67"/>
      <c r="J29" s="67"/>
      <c r="K29" s="67"/>
      <c r="L29" s="67"/>
      <c r="M29" s="67"/>
    </row>
    <row r="30" spans="1:13" ht="15" customHeight="1" x14ac:dyDescent="0.25">
      <c r="A30" s="285">
        <f>'1.Başvuru Formu'!I39</f>
        <v>0</v>
      </c>
      <c r="B30" s="116"/>
      <c r="G30" s="67"/>
      <c r="H30" s="67"/>
      <c r="I30" s="67"/>
      <c r="J30" s="67"/>
      <c r="K30" s="67"/>
      <c r="L30" s="67"/>
      <c r="M30" s="67"/>
    </row>
    <row r="31" spans="1:13" x14ac:dyDescent="0.25">
      <c r="A31" s="285">
        <f>'1.Başvuru Formu'!I40</f>
        <v>0</v>
      </c>
      <c r="B31" s="116"/>
      <c r="D31" s="208" t="s">
        <v>173</v>
      </c>
      <c r="E31" s="222"/>
      <c r="G31" s="67"/>
      <c r="H31" s="67"/>
      <c r="I31" s="67"/>
      <c r="J31" s="67"/>
      <c r="K31" s="67"/>
      <c r="L31" s="67"/>
      <c r="M31" s="67"/>
    </row>
    <row r="32" spans="1:13" x14ac:dyDescent="0.25">
      <c r="A32" s="115"/>
      <c r="B32" s="116"/>
      <c r="D32" s="208" t="s">
        <v>174</v>
      </c>
      <c r="E32" s="222"/>
      <c r="G32" s="67"/>
      <c r="H32" s="67"/>
      <c r="I32" s="67"/>
      <c r="J32" s="67"/>
      <c r="K32" s="67"/>
      <c r="L32" s="67"/>
      <c r="M32" s="67"/>
    </row>
    <row r="33" spans="1:13" x14ac:dyDescent="0.25">
      <c r="A33" s="115"/>
      <c r="B33" s="116"/>
      <c r="D33" s="208" t="s">
        <v>175</v>
      </c>
      <c r="E33" s="222"/>
      <c r="G33" s="67"/>
      <c r="H33" s="67"/>
      <c r="I33" s="67"/>
      <c r="J33" s="67"/>
      <c r="K33" s="67"/>
      <c r="L33" s="67"/>
      <c r="M33" s="67"/>
    </row>
    <row r="34" spans="1:13" x14ac:dyDescent="0.25">
      <c r="A34" s="115"/>
      <c r="B34" s="116"/>
      <c r="G34" s="67"/>
      <c r="H34" s="67"/>
      <c r="I34" s="67"/>
      <c r="J34" s="67"/>
      <c r="K34" s="67"/>
      <c r="L34" s="67"/>
      <c r="M34" s="67"/>
    </row>
    <row r="35" spans="1:13" ht="30" customHeight="1" x14ac:dyDescent="0.25">
      <c r="A35" s="49" t="s">
        <v>176</v>
      </c>
      <c r="B35" s="594"/>
      <c r="C35" s="595"/>
      <c r="D35" s="595"/>
      <c r="E35" s="596"/>
      <c r="G35" s="67"/>
      <c r="H35" s="67"/>
      <c r="I35" s="67"/>
      <c r="J35" s="67"/>
      <c r="K35" s="67"/>
      <c r="L35" s="67"/>
      <c r="M35" s="67"/>
    </row>
    <row r="36" spans="1:13" x14ac:dyDescent="0.25">
      <c r="A36" s="117"/>
      <c r="B36" s="118"/>
      <c r="C36" s="118"/>
      <c r="D36" s="118"/>
      <c r="E36" s="118"/>
      <c r="G36" s="67"/>
      <c r="J36" s="67"/>
      <c r="K36" s="67"/>
      <c r="L36" s="67"/>
      <c r="M36" s="67"/>
    </row>
    <row r="37" spans="1:13" x14ac:dyDescent="0.25">
      <c r="A37" s="81" t="s">
        <v>177</v>
      </c>
      <c r="B37" s="78"/>
      <c r="C37" s="78"/>
      <c r="D37" s="78"/>
      <c r="E37" s="82"/>
      <c r="G37" s="67"/>
      <c r="H37" s="67"/>
      <c r="I37" s="67"/>
      <c r="J37" s="67"/>
      <c r="K37" s="67"/>
      <c r="L37" s="67"/>
      <c r="M37" s="67"/>
    </row>
    <row r="38" spans="1:13" ht="24" customHeight="1" x14ac:dyDescent="0.25">
      <c r="A38" s="506" t="s">
        <v>178</v>
      </c>
      <c r="B38" s="507"/>
      <c r="C38" s="507"/>
      <c r="D38" s="507"/>
      <c r="E38" s="508"/>
      <c r="G38" s="67"/>
      <c r="H38" s="67"/>
      <c r="I38" s="67"/>
      <c r="J38" s="67"/>
      <c r="K38" s="67"/>
      <c r="L38" s="67"/>
      <c r="M38" s="67"/>
    </row>
    <row r="39" spans="1:13" ht="20.100000000000001" customHeight="1" x14ac:dyDescent="0.25">
      <c r="A39" s="119" t="s">
        <v>62</v>
      </c>
      <c r="B39" s="551"/>
      <c r="C39" s="551"/>
      <c r="D39" s="120" t="s">
        <v>179</v>
      </c>
      <c r="E39" s="12"/>
      <c r="G39" s="67"/>
      <c r="H39" s="67"/>
      <c r="I39" s="67"/>
      <c r="J39" s="67"/>
      <c r="K39" s="67"/>
      <c r="L39" s="67"/>
      <c r="M39" s="67"/>
    </row>
    <row r="40" spans="1:13" ht="20.100000000000001" customHeight="1" x14ac:dyDescent="0.25">
      <c r="A40" s="189" t="s">
        <v>180</v>
      </c>
      <c r="B40" s="551"/>
      <c r="C40" s="551"/>
      <c r="D40" s="593" t="str">
        <f>IFERROR(VLOOKUP(E39,'Hidden Lists'!$P$11:$Q$17,2,FALSE)," ")</f>
        <v xml:space="preserve"> </v>
      </c>
      <c r="E40" s="593"/>
      <c r="G40" s="67"/>
      <c r="H40" s="67"/>
      <c r="I40" s="67"/>
      <c r="J40" s="67"/>
      <c r="M40" s="67"/>
    </row>
    <row r="41" spans="1:13" ht="20.100000000000001" customHeight="1" x14ac:dyDescent="0.25">
      <c r="A41" s="190" t="s">
        <v>181</v>
      </c>
      <c r="B41" s="545"/>
      <c r="C41" s="551"/>
      <c r="D41" s="593"/>
      <c r="E41" s="593"/>
      <c r="G41" s="67"/>
      <c r="H41" s="67"/>
      <c r="I41" s="67"/>
      <c r="J41" s="67"/>
      <c r="M41" s="67"/>
    </row>
    <row r="42" spans="1:13" x14ac:dyDescent="0.25">
      <c r="A42" s="83"/>
      <c r="G42" s="67"/>
      <c r="H42" s="67"/>
      <c r="I42" s="67"/>
      <c r="J42" s="67"/>
      <c r="K42" s="67"/>
      <c r="L42" s="67"/>
      <c r="M42" s="67"/>
    </row>
    <row r="43" spans="1:13" ht="20.100000000000001" customHeight="1" x14ac:dyDescent="0.25">
      <c r="A43" s="119" t="s">
        <v>62</v>
      </c>
      <c r="B43" s="551"/>
      <c r="C43" s="551"/>
      <c r="D43" s="120" t="s">
        <v>179</v>
      </c>
      <c r="E43" s="12"/>
      <c r="G43" s="67"/>
      <c r="H43" s="67"/>
      <c r="I43" s="67"/>
      <c r="J43" s="67"/>
      <c r="K43" s="67"/>
      <c r="L43" s="67"/>
      <c r="M43" s="67"/>
    </row>
    <row r="44" spans="1:13" ht="20.100000000000001" customHeight="1" x14ac:dyDescent="0.25">
      <c r="A44" s="189" t="s">
        <v>180</v>
      </c>
      <c r="B44" s="551"/>
      <c r="C44" s="551"/>
      <c r="D44" s="593" t="str">
        <f>IFERROR(VLOOKUP(E43,'Hidden Lists'!$P$11:$Q$17,2,FALSE)," ")</f>
        <v xml:space="preserve"> </v>
      </c>
      <c r="E44" s="593"/>
      <c r="G44" s="67"/>
      <c r="H44" s="67"/>
      <c r="I44" s="67"/>
      <c r="J44" s="67"/>
      <c r="K44" s="67"/>
      <c r="L44" s="67"/>
      <c r="M44" s="67"/>
    </row>
    <row r="45" spans="1:13" ht="20.100000000000001" customHeight="1" x14ac:dyDescent="0.25">
      <c r="A45" s="190" t="s">
        <v>181</v>
      </c>
      <c r="B45" s="545"/>
      <c r="C45" s="551"/>
      <c r="D45" s="593"/>
      <c r="E45" s="593"/>
      <c r="G45" s="67"/>
      <c r="H45" s="67"/>
      <c r="I45" s="67"/>
      <c r="J45" s="67"/>
      <c r="K45" s="67"/>
      <c r="L45" s="67"/>
      <c r="M45" s="67"/>
    </row>
    <row r="46" spans="1:13" x14ac:dyDescent="0.25">
      <c r="G46" s="67"/>
      <c r="H46" s="67"/>
      <c r="I46" s="67"/>
      <c r="J46" s="67"/>
      <c r="K46" s="67"/>
      <c r="L46" s="67"/>
      <c r="M46" s="67"/>
    </row>
    <row r="47" spans="1:13" ht="20.100000000000001" customHeight="1" x14ac:dyDescent="0.25">
      <c r="A47" s="119" t="s">
        <v>62</v>
      </c>
      <c r="B47" s="551"/>
      <c r="C47" s="551"/>
      <c r="D47" s="120" t="s">
        <v>179</v>
      </c>
      <c r="E47" s="12"/>
      <c r="G47" s="67"/>
      <c r="H47" s="67"/>
      <c r="I47" s="67"/>
      <c r="J47" s="67"/>
      <c r="K47" s="67"/>
      <c r="L47" s="67"/>
    </row>
    <row r="48" spans="1:13" ht="20.100000000000001" customHeight="1" x14ac:dyDescent="0.25">
      <c r="A48" s="189" t="s">
        <v>180</v>
      </c>
      <c r="B48" s="551"/>
      <c r="C48" s="551"/>
      <c r="D48" s="593" t="str">
        <f>IFERROR(VLOOKUP(E47,'Hidden Lists'!$P$11:$Q$17,2,FALSE)," ")</f>
        <v xml:space="preserve"> </v>
      </c>
      <c r="E48" s="593"/>
      <c r="G48" s="67"/>
      <c r="H48" s="67"/>
      <c r="I48" s="67"/>
      <c r="J48" s="67"/>
      <c r="K48" s="67"/>
      <c r="L48" s="67"/>
    </row>
    <row r="49" spans="1:14" ht="20.100000000000001" customHeight="1" x14ac:dyDescent="0.25">
      <c r="A49" s="190" t="s">
        <v>181</v>
      </c>
      <c r="B49" s="545"/>
      <c r="C49" s="551"/>
      <c r="D49" s="593"/>
      <c r="E49" s="593"/>
      <c r="G49" s="67"/>
      <c r="H49" s="67"/>
      <c r="I49" s="67"/>
      <c r="J49" s="67"/>
      <c r="K49" s="67"/>
      <c r="L49" s="67"/>
    </row>
    <row r="50" spans="1:14" x14ac:dyDescent="0.25">
      <c r="A50" s="89"/>
      <c r="G50" s="67"/>
      <c r="H50" s="67"/>
      <c r="I50" s="67"/>
      <c r="J50" s="67"/>
      <c r="K50" s="67"/>
      <c r="L50" s="67"/>
    </row>
    <row r="51" spans="1:14" ht="20.100000000000001" customHeight="1" x14ac:dyDescent="0.25">
      <c r="A51" s="119" t="s">
        <v>62</v>
      </c>
      <c r="B51" s="551"/>
      <c r="C51" s="551"/>
      <c r="D51" s="120" t="s">
        <v>179</v>
      </c>
      <c r="E51" s="12"/>
      <c r="G51" s="67"/>
      <c r="H51" s="67"/>
      <c r="I51" s="67"/>
      <c r="J51" s="67"/>
      <c r="K51" s="67"/>
      <c r="L51" s="67"/>
    </row>
    <row r="52" spans="1:14" ht="20.100000000000001" customHeight="1" x14ac:dyDescent="0.25">
      <c r="A52" s="189" t="s">
        <v>180</v>
      </c>
      <c r="B52" s="551"/>
      <c r="C52" s="551"/>
      <c r="D52" s="593" t="str">
        <f>IFERROR(VLOOKUP(E51,'Hidden Lists'!$P$11:$Q$17,2,FALSE)," ")</f>
        <v xml:space="preserve"> </v>
      </c>
      <c r="E52" s="593"/>
      <c r="G52" s="67"/>
      <c r="H52" s="67"/>
      <c r="I52" s="67"/>
      <c r="J52" s="67"/>
      <c r="K52" s="67"/>
      <c r="L52" s="67"/>
    </row>
    <row r="53" spans="1:14" ht="20.100000000000001" customHeight="1" x14ac:dyDescent="0.25">
      <c r="A53" s="190" t="s">
        <v>181</v>
      </c>
      <c r="B53" s="545"/>
      <c r="C53" s="551"/>
      <c r="D53" s="593"/>
      <c r="E53" s="593"/>
      <c r="G53" s="67"/>
      <c r="H53" s="67"/>
      <c r="I53" s="67"/>
      <c r="J53" s="67"/>
      <c r="K53" s="67"/>
      <c r="L53" s="67"/>
    </row>
    <row r="54" spans="1:14" x14ac:dyDescent="0.25">
      <c r="G54" s="67"/>
      <c r="H54" s="67"/>
      <c r="I54" s="67"/>
      <c r="J54" s="67"/>
      <c r="K54" s="67"/>
      <c r="L54" s="67"/>
    </row>
    <row r="55" spans="1:14" ht="20.100000000000001" customHeight="1" x14ac:dyDescent="0.25">
      <c r="A55" s="119" t="s">
        <v>62</v>
      </c>
      <c r="B55" s="551"/>
      <c r="C55" s="551"/>
      <c r="D55" s="120" t="s">
        <v>179</v>
      </c>
      <c r="E55" s="12"/>
      <c r="G55" s="67"/>
      <c r="H55" s="67"/>
      <c r="I55" s="67"/>
      <c r="J55" s="67"/>
      <c r="K55" s="67"/>
      <c r="L55" s="67"/>
      <c r="M55" s="67"/>
      <c r="N55" s="67"/>
    </row>
    <row r="56" spans="1:14" ht="20.100000000000001" customHeight="1" x14ac:dyDescent="0.25">
      <c r="A56" s="189" t="s">
        <v>180</v>
      </c>
      <c r="B56" s="551"/>
      <c r="C56" s="551"/>
      <c r="D56" s="593" t="str">
        <f>IFERROR(VLOOKUP(E55,'Hidden Lists'!$P$11:$Q$17,2,FALSE)," ")</f>
        <v xml:space="preserve"> </v>
      </c>
      <c r="E56" s="593"/>
      <c r="G56" s="67"/>
      <c r="H56" s="67"/>
      <c r="I56" s="67"/>
      <c r="J56" s="67"/>
      <c r="K56" s="67"/>
      <c r="L56" s="67"/>
      <c r="M56" s="67"/>
      <c r="N56" s="67"/>
    </row>
    <row r="57" spans="1:14" ht="20.100000000000001" customHeight="1" x14ac:dyDescent="0.25">
      <c r="A57" s="190" t="s">
        <v>181</v>
      </c>
      <c r="B57" s="545"/>
      <c r="C57" s="551"/>
      <c r="D57" s="593"/>
      <c r="E57" s="593"/>
      <c r="G57" s="67"/>
      <c r="H57" s="67"/>
      <c r="I57" s="67"/>
      <c r="J57" s="67"/>
      <c r="K57" s="67"/>
      <c r="L57" s="67"/>
      <c r="M57" s="67"/>
      <c r="N57" s="67"/>
    </row>
    <row r="58" spans="1:14" x14ac:dyDescent="0.25">
      <c r="A58" s="89"/>
      <c r="G58" s="67"/>
      <c r="H58" s="67"/>
      <c r="I58" s="67"/>
      <c r="J58" s="67"/>
      <c r="K58" s="67"/>
      <c r="L58" s="67"/>
      <c r="M58" s="67"/>
      <c r="N58" s="67"/>
    </row>
    <row r="59" spans="1:14" ht="20.100000000000001" customHeight="1" x14ac:dyDescent="0.25">
      <c r="A59" s="119" t="s">
        <v>62</v>
      </c>
      <c r="B59" s="551"/>
      <c r="C59" s="551"/>
      <c r="D59" s="120" t="s">
        <v>179</v>
      </c>
      <c r="E59" s="12"/>
      <c r="G59" s="67"/>
      <c r="H59" s="67"/>
      <c r="I59" s="67"/>
      <c r="J59" s="67"/>
      <c r="K59" s="67"/>
      <c r="L59" s="67"/>
      <c r="M59" s="67"/>
      <c r="N59" s="67"/>
    </row>
    <row r="60" spans="1:14" ht="20.100000000000001" customHeight="1" x14ac:dyDescent="0.25">
      <c r="A60" s="189" t="s">
        <v>180</v>
      </c>
      <c r="B60" s="551"/>
      <c r="C60" s="551"/>
      <c r="D60" s="593" t="str">
        <f>IFERROR(VLOOKUP(E59,'Hidden Lists'!$P$11:$Q$17,2,FALSE)," ")</f>
        <v xml:space="preserve"> </v>
      </c>
      <c r="E60" s="593"/>
      <c r="G60" s="67"/>
      <c r="H60" s="67"/>
      <c r="I60" s="67"/>
      <c r="J60" s="67"/>
      <c r="K60" s="67"/>
      <c r="L60" s="67"/>
      <c r="M60" s="67"/>
      <c r="N60" s="67"/>
    </row>
    <row r="61" spans="1:14" ht="20.100000000000001" customHeight="1" x14ac:dyDescent="0.25">
      <c r="A61" s="190" t="s">
        <v>181</v>
      </c>
      <c r="B61" s="545"/>
      <c r="C61" s="551"/>
      <c r="D61" s="593"/>
      <c r="E61" s="593"/>
      <c r="G61" s="67"/>
      <c r="H61" s="67"/>
      <c r="I61" s="67"/>
      <c r="J61" s="67"/>
      <c r="K61" s="67"/>
      <c r="L61" s="67"/>
      <c r="M61" s="67"/>
      <c r="N61" s="67"/>
    </row>
    <row r="62" spans="1:14" x14ac:dyDescent="0.25">
      <c r="G62" s="67"/>
      <c r="H62" s="67"/>
      <c r="I62" s="67"/>
      <c r="J62" s="67"/>
      <c r="K62" s="67"/>
      <c r="L62" s="67"/>
      <c r="M62" s="67"/>
      <c r="N62" s="67"/>
    </row>
    <row r="63" spans="1:14" x14ac:dyDescent="0.25">
      <c r="A63" s="81" t="s">
        <v>182</v>
      </c>
      <c r="B63" s="78"/>
      <c r="C63" s="78"/>
      <c r="D63" s="78"/>
      <c r="E63" s="82"/>
      <c r="G63" s="67"/>
      <c r="H63" s="67"/>
      <c r="I63" s="67"/>
      <c r="J63" s="67"/>
      <c r="K63" s="67"/>
      <c r="L63" s="67"/>
      <c r="M63" s="67"/>
      <c r="N63" s="67"/>
    </row>
    <row r="64" spans="1:14" ht="42.75" customHeight="1" x14ac:dyDescent="0.25">
      <c r="A64" s="506" t="s">
        <v>183</v>
      </c>
      <c r="B64" s="507"/>
      <c r="C64" s="507"/>
      <c r="D64" s="507"/>
      <c r="E64" s="508"/>
      <c r="G64" s="67"/>
      <c r="H64" s="169"/>
      <c r="I64" s="67"/>
      <c r="J64" s="67"/>
      <c r="K64" s="67"/>
      <c r="L64" s="67"/>
      <c r="M64" s="67"/>
      <c r="N64" s="67"/>
    </row>
    <row r="65" spans="1:16" x14ac:dyDescent="0.25">
      <c r="G65" s="67"/>
      <c r="H65" s="67"/>
      <c r="I65" s="67"/>
      <c r="J65" s="67"/>
      <c r="K65" s="67"/>
      <c r="L65" s="67"/>
      <c r="M65" s="67"/>
      <c r="N65" s="67"/>
    </row>
    <row r="66" spans="1:16" x14ac:dyDescent="0.25">
      <c r="A66" s="57" t="s">
        <v>184</v>
      </c>
      <c r="B66" s="168">
        <f>'1.Başvuru Formu'!F140</f>
        <v>0</v>
      </c>
      <c r="C66" s="607" t="s">
        <v>185</v>
      </c>
      <c r="D66" s="608"/>
      <c r="E66" s="609"/>
      <c r="G66" s="67"/>
      <c r="H66" s="169"/>
      <c r="I66" s="67"/>
      <c r="J66" s="67"/>
      <c r="K66" s="67"/>
      <c r="L66" s="67"/>
      <c r="M66" s="67"/>
      <c r="N66" s="67"/>
    </row>
    <row r="67" spans="1:16" x14ac:dyDescent="0.25">
      <c r="G67" s="67"/>
      <c r="H67" s="169"/>
      <c r="I67" s="67"/>
      <c r="J67" s="67"/>
      <c r="K67" s="67"/>
      <c r="L67" s="67"/>
      <c r="M67" s="67"/>
      <c r="N67" s="67"/>
    </row>
    <row r="68" spans="1:16" x14ac:dyDescent="0.25">
      <c r="A68" s="224" t="s">
        <v>186</v>
      </c>
      <c r="B68" s="42"/>
      <c r="G68" s="67"/>
      <c r="H68" s="169"/>
      <c r="I68" s="67"/>
      <c r="J68" s="67"/>
      <c r="K68" s="67"/>
      <c r="L68" s="67"/>
      <c r="M68" s="67"/>
      <c r="N68" s="67"/>
    </row>
    <row r="69" spans="1:16" x14ac:dyDescent="0.25">
      <c r="A69" s="224" t="s">
        <v>187</v>
      </c>
      <c r="B69" s="42"/>
      <c r="D69" s="121" t="s">
        <v>188</v>
      </c>
      <c r="E69" s="43">
        <f>IFERROR('2b.Süre'!G9,0)</f>
        <v>1</v>
      </c>
      <c r="G69" s="67"/>
      <c r="H69" s="169"/>
      <c r="I69" s="67"/>
      <c r="J69" s="67"/>
      <c r="K69" s="67"/>
      <c r="L69" s="67"/>
      <c r="M69" s="67"/>
      <c r="N69" s="67"/>
    </row>
    <row r="70" spans="1:16" x14ac:dyDescent="0.25">
      <c r="G70" s="67"/>
      <c r="H70" s="169"/>
      <c r="I70" s="67"/>
      <c r="J70" s="67"/>
      <c r="K70" s="67"/>
      <c r="L70" s="67"/>
      <c r="M70" s="67"/>
      <c r="N70" s="67"/>
    </row>
    <row r="71" spans="1:16" ht="15" customHeight="1" x14ac:dyDescent="0.25">
      <c r="A71" s="223" t="s">
        <v>189</v>
      </c>
      <c r="B71" s="42"/>
      <c r="D71" s="606" t="str">
        <f>IF(B72=0,"",IF(Factors!Q15&lt;Factors!Q16,'Hidden Lists'!S3,""))</f>
        <v/>
      </c>
      <c r="E71" s="606"/>
      <c r="G71" s="67"/>
      <c r="H71" s="67"/>
      <c r="I71" s="67"/>
      <c r="J71" s="67"/>
      <c r="K71" s="67"/>
      <c r="L71" s="67"/>
      <c r="M71" s="67"/>
      <c r="N71" s="67"/>
    </row>
    <row r="72" spans="1:16" ht="15" customHeight="1" x14ac:dyDescent="0.25">
      <c r="A72" s="201" t="s">
        <v>190</v>
      </c>
      <c r="B72" s="42"/>
      <c r="D72" s="606"/>
      <c r="E72" s="606"/>
      <c r="F72" s="67"/>
      <c r="G72" s="67"/>
      <c r="H72" s="67"/>
      <c r="I72" s="67"/>
      <c r="J72" s="67"/>
      <c r="K72" s="67"/>
      <c r="L72" s="67"/>
      <c r="M72" s="67"/>
      <c r="N72" s="67"/>
    </row>
    <row r="73" spans="1:16" ht="15" customHeight="1" x14ac:dyDescent="0.25">
      <c r="A73" s="122" t="s">
        <v>191</v>
      </c>
      <c r="B73" s="80">
        <f>(COUNTIFS(E39:E61,'Hidden Lists'!P11))+(COUNTIFS(E39:E61,'Hidden Lists'!P12)+(COUNTIFS(E39:E61,'Hidden Lists'!P13)))</f>
        <v>0</v>
      </c>
      <c r="C73" s="123"/>
      <c r="F73" s="67"/>
      <c r="G73" s="172"/>
      <c r="H73" s="172"/>
      <c r="I73" s="172"/>
      <c r="J73" s="172"/>
      <c r="K73" s="172"/>
      <c r="L73" s="172"/>
      <c r="M73" s="172"/>
      <c r="N73" s="172"/>
    </row>
    <row r="74" spans="1:16" x14ac:dyDescent="0.25">
      <c r="A74" s="238" t="s">
        <v>192</v>
      </c>
      <c r="B74" s="634"/>
      <c r="C74" s="635"/>
      <c r="D74" s="636"/>
      <c r="F74" s="67"/>
      <c r="G74" s="67"/>
      <c r="H74" s="67"/>
      <c r="I74" s="67"/>
      <c r="J74" s="67"/>
      <c r="K74" s="67"/>
      <c r="L74" s="67"/>
      <c r="M74" s="67"/>
      <c r="N74" s="172"/>
      <c r="O74" s="67"/>
      <c r="P74" s="67"/>
    </row>
    <row r="75" spans="1:16" ht="15" customHeight="1" x14ac:dyDescent="0.25">
      <c r="A75" s="124" t="s">
        <v>193</v>
      </c>
      <c r="B75" s="634"/>
      <c r="C75" s="635"/>
      <c r="D75" s="636"/>
      <c r="F75" s="67"/>
      <c r="G75" s="67"/>
      <c r="H75" s="67"/>
      <c r="I75" s="67"/>
      <c r="J75" s="67"/>
      <c r="K75" s="67"/>
      <c r="L75" s="67"/>
      <c r="M75" s="67"/>
      <c r="N75" s="172"/>
      <c r="O75" s="67"/>
      <c r="P75" s="67"/>
    </row>
    <row r="76" spans="1:16" x14ac:dyDescent="0.25">
      <c r="F76" s="67"/>
      <c r="N76" s="172"/>
      <c r="O76" s="67"/>
      <c r="P76" s="67"/>
    </row>
    <row r="77" spans="1:16" x14ac:dyDescent="0.25">
      <c r="A77" s="129" t="s">
        <v>194</v>
      </c>
      <c r="F77" s="286"/>
      <c r="G77" s="286"/>
      <c r="H77" s="286"/>
      <c r="N77" s="172"/>
      <c r="O77" s="67"/>
      <c r="P77" s="67"/>
    </row>
    <row r="78" spans="1:16" ht="30" customHeight="1" x14ac:dyDescent="0.25">
      <c r="A78" s="86" t="s">
        <v>195</v>
      </c>
      <c r="B78" s="236">
        <f>Factors!C4</f>
        <v>0</v>
      </c>
      <c r="C78" s="623" t="s">
        <v>196</v>
      </c>
      <c r="D78" s="624"/>
      <c r="E78" s="625"/>
      <c r="F78" s="66"/>
      <c r="G78" s="286"/>
      <c r="H78" s="286"/>
      <c r="N78" s="172"/>
      <c r="O78" s="67"/>
      <c r="P78" s="67"/>
    </row>
    <row r="79" spans="1:16" ht="13.5" customHeight="1" x14ac:dyDescent="0.25">
      <c r="A79" s="382" t="s">
        <v>197</v>
      </c>
      <c r="B79" s="236">
        <f>Factors!C5</f>
        <v>0</v>
      </c>
      <c r="C79" s="623" t="s">
        <v>198</v>
      </c>
      <c r="D79" s="624"/>
      <c r="E79" s="625"/>
      <c r="F79" s="66"/>
      <c r="G79" s="286"/>
      <c r="H79" s="286"/>
      <c r="N79" s="172"/>
      <c r="O79" s="67"/>
      <c r="P79" s="67"/>
    </row>
    <row r="80" spans="1:16" ht="13.5" customHeight="1" x14ac:dyDescent="0.25">
      <c r="A80" s="383" t="s">
        <v>199</v>
      </c>
      <c r="B80" s="236">
        <f>Factors!C6</f>
        <v>0</v>
      </c>
      <c r="C80" s="626"/>
      <c r="D80" s="627"/>
      <c r="E80" s="628"/>
      <c r="F80" s="66"/>
      <c r="G80" s="286"/>
      <c r="H80" s="286"/>
      <c r="N80" s="172"/>
      <c r="O80" s="67"/>
      <c r="P80" s="67"/>
    </row>
    <row r="81" spans="1:16" x14ac:dyDescent="0.25">
      <c r="A81" s="384" t="s">
        <v>200</v>
      </c>
      <c r="B81" s="236">
        <f>Factors!C7</f>
        <v>0</v>
      </c>
      <c r="C81" s="626"/>
      <c r="D81" s="627"/>
      <c r="E81" s="628"/>
      <c r="F81" s="66"/>
      <c r="G81" s="286"/>
      <c r="H81" s="286"/>
      <c r="N81" s="172"/>
      <c r="O81" s="67"/>
      <c r="P81" s="67"/>
    </row>
    <row r="82" spans="1:16" x14ac:dyDescent="0.25">
      <c r="A82" s="384" t="s">
        <v>201</v>
      </c>
      <c r="B82" s="236">
        <f>Factors!C8</f>
        <v>0</v>
      </c>
      <c r="C82" s="626"/>
      <c r="D82" s="627"/>
      <c r="E82" s="628"/>
      <c r="F82" s="66"/>
      <c r="G82" s="286"/>
      <c r="H82" s="286"/>
      <c r="N82" s="172"/>
      <c r="O82" s="67"/>
      <c r="P82" s="67"/>
    </row>
    <row r="83" spans="1:16" x14ac:dyDescent="0.25">
      <c r="A83" s="385" t="s">
        <v>202</v>
      </c>
      <c r="B83" s="236">
        <f>Factors!C9</f>
        <v>0</v>
      </c>
      <c r="C83" s="629"/>
      <c r="D83" s="630"/>
      <c r="E83" s="631"/>
      <c r="F83" s="66"/>
      <c r="G83" s="286"/>
      <c r="H83" s="286"/>
      <c r="N83" s="172"/>
      <c r="O83" s="67"/>
      <c r="P83" s="67"/>
    </row>
    <row r="84" spans="1:16" ht="13.5" customHeight="1" x14ac:dyDescent="0.25">
      <c r="F84" s="286"/>
      <c r="G84" s="287"/>
      <c r="H84" s="287"/>
      <c r="I84" s="172"/>
      <c r="J84" s="172"/>
      <c r="K84" s="172"/>
      <c r="L84" s="172"/>
      <c r="M84" s="172"/>
      <c r="N84" s="172"/>
      <c r="O84" s="67"/>
      <c r="P84" s="67"/>
    </row>
    <row r="85" spans="1:16" ht="13.5" customHeight="1" x14ac:dyDescent="0.25">
      <c r="A85" s="637" t="s">
        <v>203</v>
      </c>
      <c r="B85" s="632">
        <f>IFERROR(VLOOKUP(C85,Factors!Q2:V11,2,TRUE),0)</f>
        <v>0</v>
      </c>
      <c r="C85" s="125">
        <f>SUM('1.Başvuru Formu'!D113:D114)</f>
        <v>0</v>
      </c>
      <c r="E85" s="126"/>
      <c r="F85" s="286"/>
      <c r="G85" s="287"/>
      <c r="H85" s="288"/>
      <c r="I85" s="171"/>
      <c r="J85" s="67"/>
      <c r="K85" s="171"/>
      <c r="L85" s="67"/>
      <c r="M85" s="171"/>
      <c r="N85" s="172"/>
      <c r="O85" s="67"/>
      <c r="P85" s="67"/>
    </row>
    <row r="86" spans="1:16" x14ac:dyDescent="0.25">
      <c r="A86" s="638"/>
      <c r="B86" s="633"/>
      <c r="C86" s="415"/>
      <c r="F86" s="286"/>
      <c r="G86" s="287"/>
      <c r="H86" s="288"/>
      <c r="I86" s="171"/>
      <c r="J86" s="67"/>
      <c r="K86" s="171"/>
      <c r="L86" s="67"/>
      <c r="M86" s="171"/>
      <c r="N86" s="172"/>
      <c r="O86" s="67"/>
      <c r="P86" s="67"/>
    </row>
    <row r="87" spans="1:16" ht="27" customHeight="1" x14ac:dyDescent="0.25">
      <c r="A87" s="127" t="s">
        <v>204</v>
      </c>
      <c r="B87" s="235" t="str">
        <f>IFERROR(CONCATENATE(Factors!U42," ",'Hidden Lists'!$S$6," ",Factors!V42," ",'Hidden Lists'!G20," ",'Hidden Lists'!$S$7," ",Factors!W42," ",'Hidden Lists'!G21)," ")</f>
        <v xml:space="preserve"> </v>
      </c>
      <c r="C87" s="415"/>
      <c r="F87" s="67"/>
      <c r="G87" s="172"/>
      <c r="H87" s="170"/>
      <c r="I87" s="171"/>
      <c r="J87" s="67"/>
      <c r="K87" s="171"/>
      <c r="L87" s="67"/>
      <c r="M87" s="171"/>
      <c r="N87" s="172"/>
      <c r="O87" s="67"/>
      <c r="P87" s="67"/>
    </row>
    <row r="88" spans="1:16" ht="28.5" customHeight="1" x14ac:dyDescent="0.25">
      <c r="A88" s="127" t="s">
        <v>205</v>
      </c>
      <c r="B88" s="235" t="str">
        <f>IFERROR(CONCATENATE(Factors!U43," ",'Hidden Lists'!$S$6," ",Factors!V43," ",'Hidden Lists'!G20," ",'Hidden Lists'!$S$7," ",Factors!W43," ",'Hidden Lists'!G21)," ")</f>
        <v xml:space="preserve"> </v>
      </c>
      <c r="C88" s="394"/>
      <c r="F88" s="67"/>
      <c r="G88" s="172"/>
      <c r="H88" s="170"/>
      <c r="I88" s="171"/>
      <c r="J88" s="67"/>
      <c r="K88" s="171"/>
      <c r="L88" s="67"/>
      <c r="M88" s="171"/>
      <c r="N88" s="172"/>
      <c r="O88" s="67"/>
      <c r="P88" s="67"/>
    </row>
    <row r="89" spans="1:16" x14ac:dyDescent="0.25">
      <c r="A89" s="399" t="s">
        <v>206</v>
      </c>
      <c r="B89" s="438">
        <f>Factors!C10</f>
        <v>0</v>
      </c>
      <c r="C89" s="393"/>
      <c r="F89" s="67"/>
      <c r="G89" s="172"/>
      <c r="H89" s="170"/>
      <c r="I89" s="171"/>
      <c r="J89" s="67"/>
      <c r="K89" s="171"/>
      <c r="L89" s="67"/>
      <c r="M89" s="171"/>
      <c r="N89" s="172"/>
      <c r="O89" s="67"/>
      <c r="P89" s="67"/>
    </row>
    <row r="90" spans="1:16" ht="25.5" x14ac:dyDescent="0.25">
      <c r="A90" s="400" t="s">
        <v>207</v>
      </c>
      <c r="B90" s="453">
        <f>IFERROR(VLOOKUP(C85,Factors!P3:U11,6,TRUE),0)</f>
        <v>0</v>
      </c>
      <c r="C90" s="393"/>
      <c r="F90" s="67"/>
      <c r="G90" s="172"/>
      <c r="H90" s="170"/>
      <c r="I90" s="171"/>
      <c r="J90" s="67"/>
      <c r="K90" s="171"/>
      <c r="L90" s="67"/>
      <c r="M90" s="171"/>
      <c r="N90" s="172"/>
      <c r="O90" s="67"/>
      <c r="P90" s="67"/>
    </row>
    <row r="91" spans="1:16" ht="36" customHeight="1" x14ac:dyDescent="0.25">
      <c r="A91" s="416" t="s">
        <v>208</v>
      </c>
      <c r="B91" s="417"/>
      <c r="C91" s="639" t="str">
        <f>'Hidden Lists'!Q18</f>
        <v>Sendikalı ve Göçmen işçi kategorileri hariç tutulmaz, bu da geçici ve daimi işçilerin de göçmen ve sendikalı olabileceği anlamına gelir. Bu alanlara dair göstergeler, baş denetçinin, geçici/daimi kategorilerinde örneklenen işçilerin bir kısmının burada belirtilen sendikalı/göçmen işçi sayısını da kapsadığından emin olması gerektiği bilgisiyle sınırlıdır.</v>
      </c>
      <c r="D91" s="640"/>
      <c r="E91" s="641"/>
      <c r="F91" s="67"/>
      <c r="G91" s="172"/>
      <c r="H91" s="170"/>
      <c r="I91" s="171"/>
      <c r="J91" s="67"/>
      <c r="K91" s="171"/>
      <c r="L91" s="67"/>
      <c r="M91" s="171"/>
      <c r="N91" s="67"/>
      <c r="O91" s="67"/>
      <c r="P91" s="67"/>
    </row>
    <row r="92" spans="1:16" ht="36" customHeight="1" x14ac:dyDescent="0.25">
      <c r="A92" s="416" t="s">
        <v>209</v>
      </c>
      <c r="B92" s="417"/>
      <c r="C92" s="642"/>
      <c r="D92" s="621"/>
      <c r="E92" s="622"/>
      <c r="F92" s="67"/>
      <c r="G92" s="172"/>
      <c r="H92" s="170"/>
      <c r="I92" s="171"/>
      <c r="J92" s="67"/>
      <c r="K92" s="171"/>
      <c r="L92" s="67"/>
      <c r="M92" s="171"/>
      <c r="N92" s="67"/>
      <c r="O92" s="67"/>
      <c r="P92" s="67"/>
    </row>
    <row r="93" spans="1:16" ht="31.5" customHeight="1" x14ac:dyDescent="0.25">
      <c r="A93" s="607" t="s">
        <v>210</v>
      </c>
      <c r="B93" s="608"/>
      <c r="C93" s="621"/>
      <c r="D93" s="621"/>
      <c r="E93" s="622"/>
      <c r="F93" s="68"/>
      <c r="G93" s="172"/>
      <c r="H93" s="170"/>
      <c r="I93" s="171"/>
      <c r="J93" s="67"/>
      <c r="K93" s="171"/>
      <c r="L93" s="67"/>
      <c r="M93" s="171"/>
      <c r="N93" s="67"/>
      <c r="O93" s="67"/>
      <c r="P93" s="67"/>
    </row>
    <row r="94" spans="1:16" x14ac:dyDescent="0.25">
      <c r="A94" s="128"/>
      <c r="B94" s="128"/>
      <c r="C94" s="128"/>
      <c r="D94" s="128"/>
      <c r="E94" s="128"/>
      <c r="F94" s="68"/>
      <c r="G94" s="172"/>
      <c r="H94" s="173"/>
      <c r="I94" s="171"/>
      <c r="J94" s="67"/>
      <c r="K94" s="174"/>
      <c r="L94" s="174"/>
      <c r="M94" s="172"/>
      <c r="N94" s="67"/>
      <c r="O94" s="67"/>
      <c r="P94" s="67"/>
    </row>
    <row r="95" spans="1:16" x14ac:dyDescent="0.25">
      <c r="A95" s="129" t="s">
        <v>211</v>
      </c>
      <c r="G95" s="172"/>
      <c r="H95" s="172"/>
      <c r="I95" s="172"/>
      <c r="J95" s="172"/>
      <c r="K95" s="172"/>
      <c r="L95" s="172"/>
      <c r="M95" s="172"/>
      <c r="N95" s="67"/>
      <c r="O95" s="67"/>
      <c r="P95" s="67"/>
    </row>
    <row r="96" spans="1:16" ht="34.5" customHeight="1" x14ac:dyDescent="0.25">
      <c r="A96" s="130" t="s">
        <v>212</v>
      </c>
      <c r="B96" s="131" t="s">
        <v>213</v>
      </c>
      <c r="C96" s="131" t="s">
        <v>214</v>
      </c>
      <c r="D96" s="186" t="s">
        <v>984</v>
      </c>
      <c r="E96" s="187" t="s">
        <v>215</v>
      </c>
      <c r="G96" s="172"/>
      <c r="H96" s="172"/>
      <c r="I96" s="171"/>
      <c r="J96" s="67"/>
      <c r="K96" s="67"/>
      <c r="L96" s="67"/>
      <c r="M96" s="172"/>
      <c r="N96" s="67"/>
      <c r="O96" s="67"/>
      <c r="P96" s="67"/>
    </row>
    <row r="97" spans="1:16" ht="14.25" x14ac:dyDescent="0.25">
      <c r="A97" s="61"/>
      <c r="B97" s="52"/>
      <c r="C97" s="52"/>
      <c r="D97" s="52"/>
      <c r="E97" s="52"/>
      <c r="G97" s="172"/>
      <c r="H97" s="67"/>
      <c r="I97" s="171"/>
      <c r="J97" s="170"/>
      <c r="K97" s="67"/>
      <c r="L97" s="170"/>
      <c r="M97" s="172"/>
      <c r="N97" s="67"/>
      <c r="O97" s="67"/>
      <c r="P97" s="67"/>
    </row>
    <row r="98" spans="1:16" ht="14.25" x14ac:dyDescent="0.25">
      <c r="A98" s="61"/>
      <c r="B98" s="52"/>
      <c r="C98" s="52"/>
      <c r="D98" s="52"/>
      <c r="E98" s="52"/>
      <c r="G98" s="67"/>
      <c r="H98" s="67"/>
      <c r="I98" s="171"/>
      <c r="J98" s="170"/>
      <c r="K98" s="67"/>
      <c r="L98" s="170"/>
      <c r="M98" s="67"/>
      <c r="N98" s="67"/>
      <c r="O98" s="67"/>
      <c r="P98" s="67"/>
    </row>
    <row r="99" spans="1:16" ht="14.25" x14ac:dyDescent="0.25">
      <c r="A99" s="61"/>
      <c r="B99" s="52"/>
      <c r="C99" s="52"/>
      <c r="D99" s="52"/>
      <c r="E99" s="52"/>
      <c r="G99" s="67"/>
      <c r="H99" s="67"/>
      <c r="I99" s="171"/>
      <c r="J99" s="170"/>
      <c r="K99" s="67"/>
      <c r="L99" s="170"/>
      <c r="M99" s="67"/>
      <c r="N99" s="67"/>
      <c r="O99" s="67"/>
      <c r="P99" s="67"/>
    </row>
    <row r="100" spans="1:16" ht="14.25" x14ac:dyDescent="0.25">
      <c r="A100" s="61"/>
      <c r="B100" s="52"/>
      <c r="C100" s="52"/>
      <c r="D100" s="52"/>
      <c r="E100" s="52"/>
      <c r="G100" s="67"/>
      <c r="H100" s="67"/>
      <c r="I100" s="171"/>
      <c r="J100" s="170"/>
      <c r="K100" s="67"/>
      <c r="L100" s="170"/>
      <c r="M100" s="67"/>
      <c r="N100" s="67"/>
      <c r="O100" s="67"/>
      <c r="P100" s="67"/>
    </row>
    <row r="101" spans="1:16" ht="14.25" x14ac:dyDescent="0.25">
      <c r="A101" s="61"/>
      <c r="B101" s="52"/>
      <c r="C101" s="52"/>
      <c r="D101" s="52"/>
      <c r="E101" s="52"/>
      <c r="G101" s="67"/>
      <c r="H101" s="67"/>
      <c r="I101" s="171"/>
      <c r="J101" s="170"/>
      <c r="K101" s="67"/>
      <c r="L101" s="170"/>
      <c r="M101" s="67"/>
      <c r="N101" s="67"/>
      <c r="O101" s="67"/>
      <c r="P101" s="67"/>
    </row>
    <row r="102" spans="1:16" ht="14.25" x14ac:dyDescent="0.25">
      <c r="A102" s="61"/>
      <c r="B102" s="52"/>
      <c r="C102" s="52"/>
      <c r="D102" s="52"/>
      <c r="E102" s="52"/>
      <c r="G102" s="67"/>
      <c r="H102" s="67"/>
      <c r="I102" s="171"/>
      <c r="J102" s="170"/>
      <c r="K102" s="67"/>
      <c r="L102" s="170"/>
      <c r="M102" s="67"/>
      <c r="N102" s="67"/>
      <c r="O102" s="67"/>
      <c r="P102" s="67"/>
    </row>
    <row r="103" spans="1:16" ht="14.25" x14ac:dyDescent="0.25">
      <c r="A103" s="61"/>
      <c r="B103" s="52"/>
      <c r="C103" s="52"/>
      <c r="D103" s="52"/>
      <c r="E103" s="52"/>
      <c r="G103" s="67"/>
      <c r="H103" s="67"/>
      <c r="I103" s="171"/>
      <c r="J103" s="170"/>
      <c r="K103" s="67"/>
      <c r="L103" s="170"/>
      <c r="M103" s="67"/>
      <c r="N103" s="67"/>
      <c r="O103" s="67"/>
      <c r="P103" s="67"/>
    </row>
    <row r="104" spans="1:16" ht="14.25" x14ac:dyDescent="0.25">
      <c r="A104" s="61"/>
      <c r="B104" s="52"/>
      <c r="C104" s="52"/>
      <c r="D104" s="52"/>
      <c r="E104" s="52"/>
      <c r="G104" s="67"/>
      <c r="H104" s="67"/>
      <c r="I104" s="171"/>
      <c r="J104" s="170"/>
      <c r="K104" s="67"/>
      <c r="L104" s="170"/>
      <c r="M104" s="67"/>
      <c r="N104" s="67"/>
      <c r="O104" s="67"/>
      <c r="P104" s="67"/>
    </row>
    <row r="105" spans="1:16" ht="14.25" x14ac:dyDescent="0.25">
      <c r="A105" s="61"/>
      <c r="B105" s="52"/>
      <c r="C105" s="52"/>
      <c r="D105" s="52"/>
      <c r="E105" s="52"/>
      <c r="G105" s="67"/>
      <c r="H105" s="67"/>
      <c r="I105" s="171"/>
      <c r="J105" s="170"/>
      <c r="K105" s="67"/>
      <c r="L105" s="170"/>
      <c r="M105" s="67"/>
      <c r="N105" s="67"/>
      <c r="O105" s="67"/>
      <c r="P105" s="67"/>
    </row>
    <row r="106" spans="1:16" ht="14.25" x14ac:dyDescent="0.25">
      <c r="A106" s="61"/>
      <c r="B106" s="52"/>
      <c r="C106" s="52"/>
      <c r="D106" s="52"/>
      <c r="E106" s="52"/>
      <c r="G106" s="67"/>
      <c r="H106" s="67"/>
      <c r="I106" s="171"/>
      <c r="J106" s="170"/>
      <c r="K106" s="67"/>
      <c r="L106" s="170"/>
      <c r="M106" s="67"/>
      <c r="N106" s="67"/>
      <c r="O106" s="67"/>
      <c r="P106" s="67"/>
    </row>
    <row r="107" spans="1:16" ht="14.25" x14ac:dyDescent="0.25">
      <c r="A107" s="61"/>
      <c r="B107" s="52"/>
      <c r="C107" s="52"/>
      <c r="D107" s="52"/>
      <c r="E107" s="52"/>
      <c r="G107" s="67"/>
      <c r="H107" s="67"/>
      <c r="I107" s="67"/>
      <c r="J107" s="67"/>
      <c r="K107" s="67"/>
      <c r="L107" s="67"/>
      <c r="M107" s="67"/>
      <c r="N107" s="67"/>
      <c r="O107" s="67"/>
      <c r="P107" s="67"/>
    </row>
    <row r="108" spans="1:16" ht="14.25" x14ac:dyDescent="0.25">
      <c r="A108" s="61"/>
      <c r="B108" s="52"/>
      <c r="C108" s="52"/>
      <c r="D108" s="52"/>
      <c r="E108" s="52"/>
      <c r="G108" s="67"/>
      <c r="H108" s="67"/>
      <c r="I108" s="67"/>
      <c r="J108" s="67"/>
      <c r="K108" s="67"/>
      <c r="L108" s="67"/>
      <c r="M108" s="67"/>
      <c r="N108" s="67"/>
      <c r="O108" s="67"/>
      <c r="P108" s="67"/>
    </row>
    <row r="109" spans="1:16" ht="14.25" x14ac:dyDescent="0.25">
      <c r="A109" s="61"/>
      <c r="B109" s="52"/>
      <c r="C109" s="52"/>
      <c r="D109" s="52"/>
      <c r="E109" s="52"/>
      <c r="G109" s="175"/>
      <c r="H109" s="176"/>
      <c r="I109" s="177"/>
      <c r="J109" s="174"/>
      <c r="K109" s="171"/>
      <c r="L109" s="174"/>
      <c r="M109" s="67"/>
      <c r="N109" s="67"/>
      <c r="O109" s="67"/>
      <c r="P109" s="67"/>
    </row>
    <row r="110" spans="1:16" ht="14.25" x14ac:dyDescent="0.25">
      <c r="A110" s="61"/>
      <c r="B110" s="52"/>
      <c r="C110" s="52"/>
      <c r="D110" s="52"/>
      <c r="E110" s="52"/>
      <c r="G110" s="175"/>
      <c r="H110" s="176"/>
      <c r="I110" s="177"/>
      <c r="J110" s="174"/>
      <c r="K110" s="171"/>
      <c r="L110" s="174"/>
      <c r="M110" s="67"/>
      <c r="N110" s="67"/>
      <c r="O110" s="67"/>
      <c r="P110" s="67"/>
    </row>
    <row r="111" spans="1:16" ht="14.25" x14ac:dyDescent="0.25">
      <c r="A111" s="61"/>
      <c r="B111" s="52"/>
      <c r="C111" s="52"/>
      <c r="D111" s="52"/>
      <c r="E111" s="52"/>
      <c r="G111" s="175"/>
      <c r="H111" s="176"/>
      <c r="I111" s="177"/>
      <c r="J111" s="174"/>
      <c r="K111" s="171"/>
      <c r="L111" s="174"/>
      <c r="M111" s="67"/>
      <c r="N111" s="67"/>
      <c r="O111" s="67"/>
      <c r="P111" s="67"/>
    </row>
    <row r="112" spans="1:16" ht="14.25" x14ac:dyDescent="0.25">
      <c r="A112" s="61"/>
      <c r="B112" s="52"/>
      <c r="C112" s="52"/>
      <c r="D112" s="52"/>
      <c r="E112" s="52"/>
      <c r="G112" s="67"/>
      <c r="H112" s="67"/>
      <c r="I112" s="67"/>
      <c r="J112" s="67"/>
      <c r="K112" s="67"/>
      <c r="L112" s="67"/>
      <c r="M112" s="67"/>
      <c r="N112" s="67"/>
      <c r="O112" s="67"/>
      <c r="P112" s="67"/>
    </row>
    <row r="113" spans="1:16" ht="14.25" x14ac:dyDescent="0.25">
      <c r="A113" s="61"/>
      <c r="B113" s="52"/>
      <c r="C113" s="52"/>
      <c r="D113" s="52"/>
      <c r="E113" s="52"/>
      <c r="N113" s="67"/>
      <c r="O113" s="67"/>
      <c r="P113" s="67"/>
    </row>
    <row r="114" spans="1:16" ht="14.25" x14ac:dyDescent="0.25">
      <c r="A114" s="61"/>
      <c r="B114" s="52"/>
      <c r="C114" s="52"/>
      <c r="D114" s="52"/>
      <c r="E114" s="52"/>
      <c r="G114" s="67"/>
      <c r="H114" s="67"/>
      <c r="I114" s="67"/>
      <c r="J114" s="67"/>
      <c r="K114" s="67"/>
      <c r="L114" s="67"/>
      <c r="M114" s="67"/>
      <c r="N114" s="67"/>
      <c r="O114" s="67"/>
      <c r="P114" s="67"/>
    </row>
    <row r="115" spans="1:16" ht="14.25" x14ac:dyDescent="0.25">
      <c r="A115" s="61"/>
      <c r="B115" s="52"/>
      <c r="C115" s="52"/>
      <c r="D115" s="52"/>
      <c r="E115" s="52"/>
      <c r="G115" s="67"/>
      <c r="H115" s="67"/>
      <c r="I115" s="67"/>
      <c r="J115" s="67"/>
      <c r="K115" s="67"/>
      <c r="L115" s="67"/>
      <c r="M115" s="67"/>
      <c r="N115" s="67"/>
      <c r="O115" s="67"/>
      <c r="P115" s="67"/>
    </row>
    <row r="116" spans="1:16" ht="14.25" x14ac:dyDescent="0.25">
      <c r="A116" s="61"/>
      <c r="B116" s="52"/>
      <c r="C116" s="52"/>
      <c r="D116" s="52"/>
      <c r="E116" s="52"/>
      <c r="G116" s="67"/>
      <c r="H116" s="67"/>
      <c r="I116" s="67"/>
      <c r="J116" s="67"/>
      <c r="K116" s="67"/>
      <c r="L116" s="67"/>
      <c r="M116" s="67"/>
      <c r="N116" s="67"/>
      <c r="O116" s="67"/>
      <c r="P116" s="67"/>
    </row>
    <row r="117" spans="1:16" ht="14.25" x14ac:dyDescent="0.25">
      <c r="A117" s="61"/>
      <c r="B117" s="52"/>
      <c r="C117" s="52"/>
      <c r="D117" s="52"/>
      <c r="E117" s="52"/>
      <c r="G117" s="67"/>
      <c r="H117" s="67"/>
      <c r="I117" s="67"/>
      <c r="J117" s="67"/>
      <c r="K117" s="67"/>
      <c r="L117" s="67"/>
      <c r="M117" s="67"/>
      <c r="N117" s="67"/>
      <c r="O117" s="67"/>
      <c r="P117" s="67"/>
    </row>
    <row r="118" spans="1:16" ht="14.25" x14ac:dyDescent="0.25">
      <c r="A118" s="61"/>
      <c r="B118" s="52"/>
      <c r="C118" s="52"/>
      <c r="D118" s="52"/>
      <c r="E118" s="52"/>
      <c r="G118" s="67"/>
      <c r="H118" s="67"/>
      <c r="I118" s="67"/>
      <c r="J118" s="67"/>
      <c r="K118" s="67"/>
      <c r="L118" s="67"/>
      <c r="M118" s="66"/>
      <c r="N118" s="66"/>
    </row>
    <row r="119" spans="1:16" ht="14.25" x14ac:dyDescent="0.25">
      <c r="A119" s="61"/>
      <c r="B119" s="52"/>
      <c r="C119" s="52"/>
      <c r="D119" s="52"/>
      <c r="E119" s="52"/>
      <c r="G119" s="67"/>
      <c r="H119" s="67"/>
      <c r="I119" s="67"/>
      <c r="J119" s="67"/>
      <c r="K119" s="67"/>
      <c r="L119" s="67"/>
      <c r="M119" s="66"/>
      <c r="N119" s="66"/>
    </row>
    <row r="120" spans="1:16" ht="14.25" x14ac:dyDescent="0.25">
      <c r="A120" s="61"/>
      <c r="B120" s="52"/>
      <c r="C120" s="52"/>
      <c r="D120" s="52"/>
      <c r="E120" s="52"/>
      <c r="G120" s="67"/>
      <c r="H120" s="67"/>
      <c r="I120" s="67"/>
      <c r="J120" s="67"/>
      <c r="K120" s="67"/>
      <c r="L120" s="67"/>
      <c r="M120" s="66"/>
      <c r="N120" s="66"/>
    </row>
    <row r="121" spans="1:16" x14ac:dyDescent="0.25">
      <c r="G121" s="67"/>
      <c r="H121" s="67"/>
      <c r="I121" s="67"/>
      <c r="J121" s="67"/>
      <c r="K121" s="67"/>
      <c r="L121" s="67"/>
      <c r="M121" s="66"/>
      <c r="N121" s="66"/>
    </row>
    <row r="122" spans="1:16" x14ac:dyDescent="0.25">
      <c r="G122" s="67"/>
      <c r="H122" s="67"/>
      <c r="I122" s="67"/>
      <c r="J122" s="67"/>
      <c r="K122" s="67"/>
      <c r="L122" s="67"/>
      <c r="M122" s="66"/>
      <c r="N122" s="66"/>
    </row>
    <row r="123" spans="1:16" x14ac:dyDescent="0.25">
      <c r="A123" s="611" t="s">
        <v>216</v>
      </c>
      <c r="B123" s="612"/>
      <c r="C123" s="612"/>
      <c r="D123" s="612"/>
      <c r="E123" s="613"/>
      <c r="F123" s="41"/>
      <c r="G123" s="67"/>
      <c r="H123" s="67"/>
      <c r="I123" s="67"/>
      <c r="J123" s="67"/>
      <c r="K123" s="67"/>
      <c r="L123" s="67"/>
      <c r="M123" s="66"/>
      <c r="N123" s="66"/>
    </row>
    <row r="124" spans="1:16" ht="43.5" customHeight="1" x14ac:dyDescent="0.25">
      <c r="A124" s="614" t="s">
        <v>217</v>
      </c>
      <c r="B124" s="615"/>
      <c r="C124" s="615"/>
      <c r="D124" s="615"/>
      <c r="E124" s="616"/>
      <c r="G124" s="67"/>
      <c r="H124" s="67"/>
      <c r="I124" s="67"/>
      <c r="J124" s="67"/>
      <c r="K124" s="67"/>
      <c r="L124" s="67"/>
      <c r="M124" s="66"/>
      <c r="N124" s="66"/>
    </row>
    <row r="125" spans="1:16" ht="99.95" customHeight="1" x14ac:dyDescent="0.25">
      <c r="A125" s="545"/>
      <c r="B125" s="551"/>
      <c r="C125" s="551"/>
      <c r="D125" s="551"/>
      <c r="E125" s="546"/>
      <c r="G125" s="67"/>
      <c r="H125" s="67"/>
      <c r="I125" s="67"/>
      <c r="J125" s="67"/>
      <c r="K125" s="67"/>
      <c r="L125" s="67"/>
    </row>
    <row r="126" spans="1:16" x14ac:dyDescent="0.25">
      <c r="A126" s="188"/>
      <c r="B126" s="188"/>
      <c r="C126" s="188"/>
      <c r="D126" s="188"/>
      <c r="E126" s="188"/>
      <c r="G126" s="67"/>
      <c r="H126" s="67"/>
      <c r="I126" s="67"/>
      <c r="J126" s="67"/>
      <c r="K126" s="67"/>
      <c r="L126" s="67"/>
    </row>
    <row r="127" spans="1:16" x14ac:dyDescent="0.25">
      <c r="A127" s="611" t="s">
        <v>218</v>
      </c>
      <c r="B127" s="612"/>
      <c r="C127" s="612"/>
      <c r="D127" s="612"/>
      <c r="E127" s="613"/>
      <c r="G127" s="67"/>
      <c r="H127" s="67"/>
      <c r="I127" s="67"/>
      <c r="J127" s="67"/>
      <c r="K127" s="67"/>
      <c r="L127" s="67"/>
    </row>
    <row r="128" spans="1:16" ht="44.25" customHeight="1" x14ac:dyDescent="0.25">
      <c r="A128" s="618" t="s">
        <v>219</v>
      </c>
      <c r="B128" s="619"/>
      <c r="C128" s="619"/>
      <c r="D128" s="619"/>
      <c r="E128" s="620"/>
      <c r="G128" s="67"/>
      <c r="H128" s="67"/>
      <c r="I128" s="67"/>
      <c r="J128" s="67"/>
      <c r="K128" s="67"/>
      <c r="L128" s="67"/>
    </row>
    <row r="129" spans="1:12" ht="99.95" customHeight="1" x14ac:dyDescent="0.25">
      <c r="A129" s="545"/>
      <c r="B129" s="551"/>
      <c r="C129" s="551"/>
      <c r="D129" s="551"/>
      <c r="E129" s="546"/>
      <c r="G129" s="67"/>
      <c r="H129" s="67"/>
      <c r="I129" s="67"/>
      <c r="J129" s="67"/>
      <c r="K129" s="67"/>
      <c r="L129" s="67"/>
    </row>
    <row r="130" spans="1:12" ht="21.75" customHeight="1" x14ac:dyDescent="0.25">
      <c r="G130" s="67"/>
      <c r="H130" s="67"/>
      <c r="I130" s="67"/>
      <c r="J130" s="67"/>
      <c r="K130" s="67"/>
      <c r="L130" s="67"/>
    </row>
    <row r="131" spans="1:12" x14ac:dyDescent="0.25">
      <c r="A131" s="81" t="s">
        <v>220</v>
      </c>
      <c r="B131" s="78"/>
      <c r="C131" s="78"/>
      <c r="D131" s="78"/>
      <c r="E131" s="82"/>
      <c r="G131" s="67"/>
      <c r="H131" s="67"/>
      <c r="I131" s="67"/>
      <c r="J131" s="67"/>
      <c r="K131" s="67"/>
      <c r="L131" s="67"/>
    </row>
    <row r="132" spans="1:12" x14ac:dyDescent="0.25">
      <c r="A132" s="506" t="s">
        <v>221</v>
      </c>
      <c r="B132" s="507"/>
      <c r="C132" s="507"/>
      <c r="D132" s="507"/>
      <c r="E132" s="508"/>
      <c r="G132" s="67"/>
      <c r="H132" s="67"/>
      <c r="I132" s="67"/>
      <c r="J132" s="67"/>
      <c r="K132" s="67"/>
      <c r="L132" s="67"/>
    </row>
    <row r="133" spans="1:12" x14ac:dyDescent="0.25">
      <c r="A133" s="132" t="s">
        <v>222</v>
      </c>
      <c r="B133" s="12"/>
      <c r="G133" s="67"/>
      <c r="H133" s="67"/>
      <c r="I133" s="67"/>
      <c r="J133" s="67"/>
      <c r="K133" s="67"/>
      <c r="L133" s="67"/>
    </row>
    <row r="134" spans="1:12" x14ac:dyDescent="0.25">
      <c r="A134" s="132" t="s">
        <v>223</v>
      </c>
      <c r="B134" s="12"/>
      <c r="G134" s="67"/>
      <c r="H134" s="67"/>
      <c r="I134" s="67"/>
      <c r="J134" s="67"/>
      <c r="K134" s="67"/>
      <c r="L134" s="67"/>
    </row>
    <row r="135" spans="1:12" x14ac:dyDescent="0.25">
      <c r="A135" s="132" t="s">
        <v>224</v>
      </c>
      <c r="B135" s="12"/>
      <c r="G135" s="67"/>
      <c r="H135" s="67"/>
      <c r="I135" s="67"/>
      <c r="J135" s="67"/>
      <c r="K135" s="67"/>
      <c r="L135" s="67"/>
    </row>
    <row r="136" spans="1:12" x14ac:dyDescent="0.25">
      <c r="A136" s="132" t="s">
        <v>225</v>
      </c>
      <c r="B136" s="12"/>
      <c r="G136" s="67"/>
      <c r="H136" s="67"/>
      <c r="I136" s="67"/>
      <c r="J136" s="67"/>
      <c r="K136" s="67"/>
      <c r="L136" s="67"/>
    </row>
    <row r="137" spans="1:12" ht="30" customHeight="1" x14ac:dyDescent="0.25">
      <c r="G137" s="67"/>
      <c r="H137" s="67"/>
      <c r="I137" s="67"/>
      <c r="J137" s="67"/>
      <c r="K137" s="67"/>
      <c r="L137" s="67"/>
    </row>
    <row r="138" spans="1:12" x14ac:dyDescent="0.25">
      <c r="A138" s="81" t="s">
        <v>226</v>
      </c>
      <c r="B138" s="78"/>
      <c r="C138" s="78"/>
      <c r="D138" s="78"/>
      <c r="E138" s="82"/>
      <c r="G138" s="67"/>
      <c r="H138" s="67"/>
      <c r="I138" s="67"/>
      <c r="J138" s="67"/>
      <c r="K138" s="67"/>
      <c r="L138" s="67"/>
    </row>
    <row r="139" spans="1:12" ht="69" customHeight="1" x14ac:dyDescent="0.25">
      <c r="A139" s="535" t="s">
        <v>227</v>
      </c>
      <c r="B139" s="536"/>
      <c r="C139" s="536"/>
      <c r="D139" s="536"/>
      <c r="E139" s="537"/>
      <c r="G139" s="67"/>
      <c r="H139" s="67"/>
      <c r="I139" s="67"/>
      <c r="J139" s="67"/>
      <c r="K139" s="67"/>
      <c r="L139" s="67"/>
    </row>
    <row r="140" spans="1:12" ht="258" customHeight="1" x14ac:dyDescent="0.25">
      <c r="A140" s="532" t="s">
        <v>228</v>
      </c>
      <c r="B140" s="533"/>
      <c r="C140" s="533"/>
      <c r="D140" s="533"/>
      <c r="E140" s="534"/>
      <c r="G140" s="67"/>
      <c r="H140" s="67"/>
      <c r="I140" s="67"/>
      <c r="J140" s="67"/>
      <c r="K140" s="67"/>
      <c r="L140" s="67"/>
    </row>
    <row r="141" spans="1:12" x14ac:dyDescent="0.25">
      <c r="G141" s="67"/>
      <c r="H141" s="67"/>
      <c r="I141" s="67"/>
      <c r="J141" s="67"/>
      <c r="K141" s="67"/>
      <c r="L141" s="67"/>
    </row>
    <row r="142" spans="1:12" x14ac:dyDescent="0.25">
      <c r="G142" s="67"/>
      <c r="H142" s="67"/>
      <c r="I142" s="67"/>
      <c r="J142" s="67"/>
      <c r="K142" s="67"/>
      <c r="L142" s="67"/>
    </row>
    <row r="143" spans="1:12" x14ac:dyDescent="0.25">
      <c r="G143" s="67"/>
      <c r="H143" s="67"/>
      <c r="I143" s="67"/>
      <c r="J143" s="67"/>
      <c r="K143" s="67"/>
      <c r="L143" s="67"/>
    </row>
    <row r="144" spans="1:12" x14ac:dyDescent="0.25">
      <c r="B144" s="617" t="s">
        <v>149</v>
      </c>
      <c r="C144" s="617"/>
      <c r="D144" s="133" t="s">
        <v>149</v>
      </c>
      <c r="G144" s="67"/>
      <c r="H144" s="67"/>
      <c r="I144" s="67"/>
      <c r="J144" s="67"/>
      <c r="K144" s="67"/>
      <c r="L144" s="67"/>
    </row>
    <row r="145" spans="2:4" x14ac:dyDescent="0.25">
      <c r="B145" s="610" t="s">
        <v>229</v>
      </c>
      <c r="C145" s="610"/>
      <c r="D145" s="134" t="s">
        <v>150</v>
      </c>
    </row>
    <row r="146" spans="2:4" x14ac:dyDescent="0.25">
      <c r="B146" s="610" t="s">
        <v>230</v>
      </c>
      <c r="C146" s="610"/>
      <c r="D146" s="134">
        <f>'1.Başvuru Formu'!C9</f>
        <v>0</v>
      </c>
    </row>
  </sheetData>
  <sheetProtection algorithmName="SHA-512" hashValue="aqfReY1D2a591LQheqd/n6tdTlmAPk8UCY771iBIWoV4cJ5ezXh2IW2rGZAJpctsQy3Kj8wc9hz30UI3hwWi8w==" saltValue="yCb5KINDTiWNlbDVAZe+8A==" spinCount="100000" sheet="1" objects="1" scenarios="1"/>
  <mergeCells count="61">
    <mergeCell ref="A93:E93"/>
    <mergeCell ref="C78:E78"/>
    <mergeCell ref="C79:E83"/>
    <mergeCell ref="B85:B86"/>
    <mergeCell ref="B74:D74"/>
    <mergeCell ref="B75:D75"/>
    <mergeCell ref="A85:A86"/>
    <mergeCell ref="C91:E92"/>
    <mergeCell ref="B146:C146"/>
    <mergeCell ref="A132:E132"/>
    <mergeCell ref="A139:E139"/>
    <mergeCell ref="A140:E140"/>
    <mergeCell ref="A123:E123"/>
    <mergeCell ref="A124:E124"/>
    <mergeCell ref="A125:E125"/>
    <mergeCell ref="B144:C144"/>
    <mergeCell ref="B145:C145"/>
    <mergeCell ref="A129:E129"/>
    <mergeCell ref="A127:E127"/>
    <mergeCell ref="A128:E128"/>
    <mergeCell ref="B51:C51"/>
    <mergeCell ref="A64:E64"/>
    <mergeCell ref="B55:C55"/>
    <mergeCell ref="B57:C57"/>
    <mergeCell ref="B48:C48"/>
    <mergeCell ref="D48:E49"/>
    <mergeCell ref="B52:C52"/>
    <mergeCell ref="D52:E53"/>
    <mergeCell ref="B53:C53"/>
    <mergeCell ref="D71:E72"/>
    <mergeCell ref="B59:C59"/>
    <mergeCell ref="C66:E66"/>
    <mergeCell ref="B61:C61"/>
    <mergeCell ref="B60:C60"/>
    <mergeCell ref="A2:E2"/>
    <mergeCell ref="A3:E3"/>
    <mergeCell ref="A4:E4"/>
    <mergeCell ref="A7:E7"/>
    <mergeCell ref="A21:E21"/>
    <mergeCell ref="C8:E8"/>
    <mergeCell ref="A8:B8"/>
    <mergeCell ref="C9:E9"/>
    <mergeCell ref="A9:B9"/>
    <mergeCell ref="B11:E11"/>
    <mergeCell ref="B15:D15"/>
    <mergeCell ref="D24:E24"/>
    <mergeCell ref="D40:E41"/>
    <mergeCell ref="D60:E61"/>
    <mergeCell ref="B39:C39"/>
    <mergeCell ref="B40:C40"/>
    <mergeCell ref="B35:E35"/>
    <mergeCell ref="A38:E38"/>
    <mergeCell ref="B43:C43"/>
    <mergeCell ref="B41:C41"/>
    <mergeCell ref="B44:C44"/>
    <mergeCell ref="D44:E45"/>
    <mergeCell ref="B56:C56"/>
    <mergeCell ref="D56:E57"/>
    <mergeCell ref="B45:C45"/>
    <mergeCell ref="B47:C47"/>
    <mergeCell ref="B49:C49"/>
  </mergeCells>
  <conditionalFormatting sqref="A28:B34">
    <cfRule type="cellIs" dxfId="51" priority="4" operator="equal">
      <formula>0</formula>
    </cfRule>
  </conditionalFormatting>
  <conditionalFormatting sqref="B27">
    <cfRule type="cellIs" dxfId="50" priority="1" operator="equal">
      <formula>0</formula>
    </cfRule>
  </conditionalFormatting>
  <dataValidations count="2">
    <dataValidation type="date" allowBlank="1" showInputMessage="1" showErrorMessage="1" sqref="B71:B72 B18 B68:B69 B23 E23" xr:uid="{1FF500FB-684A-407A-8CA4-0CDB5AD80284}">
      <formula1>43831</formula1>
      <formula2>73415</formula2>
    </dataValidation>
    <dataValidation allowBlank="1" showInputMessage="1" showErrorMessage="1" promptTitle="Bilgiler" prompt="Lütfen 1.6.3 ve 5.1.5 gibi bazı zorunlu geliştirmelerin 1. yıldan itibaren geçerli olduğunu unutmayın." sqref="D26" xr:uid="{A37BF217-9B7C-450B-8D9A-E494C3AEEE6A}"/>
  </dataValidations>
  <pageMargins left="0.511811024" right="0.511811024" top="0.78740157499999996" bottom="0.78740157499999996" header="0.31496062000000002" footer="0.31496062000000002"/>
  <pageSetup scale="80" orientation="landscape" verticalDpi="0" r:id="rId1"/>
  <drawing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136C978F-F85D-4251-8F96-FE586888CAB2}">
          <x14:formula1>
            <xm:f>'Hidden Lists'!$C$10:$C$18</xm:f>
          </x14:formula1>
          <xm:sqref>B25</xm:sqref>
        </x14:dataValidation>
        <x14:dataValidation type="list" allowBlank="1" showInputMessage="1" showErrorMessage="1" xr:uid="{E6889A4C-D5A4-4ED6-ACCD-8134968A7804}">
          <x14:formula1>
            <xm:f>'Hidden Lists'!$C$33:$C$35</xm:f>
          </x14:formula1>
          <xm:sqref>E31</xm:sqref>
        </x14:dataValidation>
        <x14:dataValidation type="list" allowBlank="1" showInputMessage="1" showErrorMessage="1" xr:uid="{FE6E3126-1E41-43F4-B306-AA64C1010228}">
          <x14:formula1>
            <xm:f>'Hidden Lists'!$F$3:$F$4</xm:f>
          </x14:formula1>
          <xm:sqref>E25:E29 E32 B133:B136</xm:sqref>
        </x14:dataValidation>
        <x14:dataValidation type="list" allowBlank="1" showInputMessage="1" showErrorMessage="1" xr:uid="{F55F7147-9D02-4BBE-882C-C70B2C8E5E20}">
          <x14:formula1>
            <xm:f>'Hidden Lists'!$G$20:$G$21</xm:f>
          </x14:formula1>
          <xm:sqref>B40:C40 B44:C44 B48:C48 B52:C52 B56:C56 B60:C60</xm:sqref>
        </x14:dataValidation>
        <x14:dataValidation type="list" allowBlank="1" showInputMessage="1" showErrorMessage="1" xr:uid="{54A84E7B-EF5C-478D-B14F-9D6818151E05}">
          <x14:formula1>
            <xm:f>'Hidden Lists'!$P$11:$P$17</xm:f>
          </x14:formula1>
          <xm:sqref>E39 E59 E43 E47 E51 E55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72C55-FF12-43A2-92F2-D3FBE6FB3481}">
  <sheetPr>
    <tabColor rgb="FFCCDE82"/>
  </sheetPr>
  <dimension ref="A1:G500"/>
  <sheetViews>
    <sheetView zoomScale="90" zoomScaleNormal="90" workbookViewId="0">
      <selection activeCell="B1" sqref="B1"/>
    </sheetView>
  </sheetViews>
  <sheetFormatPr defaultColWidth="9.140625" defaultRowHeight="15" x14ac:dyDescent="0.25"/>
  <cols>
    <col min="1" max="1" width="22" style="39" customWidth="1"/>
    <col min="2" max="2" width="40.140625" style="39" customWidth="1"/>
    <col min="3" max="3" width="14.5703125" style="39" bestFit="1" customWidth="1"/>
    <col min="4" max="4" width="46.42578125" style="39" customWidth="1"/>
    <col min="5" max="5" width="21.85546875" style="39" bestFit="1" customWidth="1"/>
    <col min="6" max="6" width="25.42578125" style="39" customWidth="1"/>
    <col min="7" max="7" width="9.140625" style="1"/>
    <col min="8" max="16384" width="9.140625" style="7"/>
  </cols>
  <sheetData>
    <row r="1" spans="1:6" x14ac:dyDescent="0.25">
      <c r="A1" s="155"/>
      <c r="B1" s="78"/>
      <c r="C1" s="78"/>
      <c r="D1" s="78"/>
      <c r="E1" s="113"/>
      <c r="F1" s="204" t="str">
        <f>'2.Denetim Planı'!E1</f>
        <v>Versiyon 1.1, Temmuz 2021</v>
      </c>
    </row>
    <row r="2" spans="1:6" ht="20.25" x14ac:dyDescent="0.25">
      <c r="A2" s="562" t="s">
        <v>231</v>
      </c>
      <c r="B2" s="563"/>
      <c r="C2" s="563"/>
      <c r="D2" s="563"/>
      <c r="E2" s="563"/>
      <c r="F2" s="564"/>
    </row>
    <row r="3" spans="1:6" ht="35.25" customHeight="1" x14ac:dyDescent="0.25">
      <c r="A3" s="565" t="str">
        <f>'1.Başvuru Formu'!A3:K3</f>
        <v>Tedarik Zinciri Sertifika Sahipleri ve Başvuru Sahipleri için
Tekli işletme ve çoklu işletme sertifikasyonu</v>
      </c>
      <c r="B3" s="566"/>
      <c r="C3" s="566"/>
      <c r="D3" s="566"/>
      <c r="E3" s="566"/>
      <c r="F3" s="567"/>
    </row>
    <row r="4" spans="1:6" x14ac:dyDescent="0.25">
      <c r="A4" s="568" t="str">
        <f>'1.Başvuru Formu'!A4:K4</f>
        <v>Sürdürülebilir Tarım Standardı 2020 v1.1</v>
      </c>
      <c r="B4" s="569"/>
      <c r="C4" s="569"/>
      <c r="D4" s="569"/>
      <c r="E4" s="569"/>
      <c r="F4" s="570"/>
    </row>
    <row r="6" spans="1:6" x14ac:dyDescent="0.25">
      <c r="A6" s="146" t="s">
        <v>232</v>
      </c>
      <c r="B6" s="78"/>
      <c r="C6" s="78"/>
      <c r="D6" s="78"/>
      <c r="E6" s="135"/>
      <c r="F6" s="82"/>
    </row>
    <row r="7" spans="1:6" ht="82.5" customHeight="1" x14ac:dyDescent="0.25">
      <c r="A7" s="506" t="s">
        <v>233</v>
      </c>
      <c r="B7" s="507"/>
      <c r="C7" s="507"/>
      <c r="D7" s="507"/>
      <c r="E7" s="507"/>
      <c r="F7" s="508"/>
    </row>
    <row r="8" spans="1:6" x14ac:dyDescent="0.25">
      <c r="A8" s="156" t="s">
        <v>150</v>
      </c>
      <c r="B8" s="597">
        <f>'2.Denetim Planı'!C8</f>
        <v>0</v>
      </c>
      <c r="C8" s="598"/>
      <c r="D8" s="598"/>
      <c r="E8" s="598"/>
      <c r="F8" s="599"/>
    </row>
    <row r="10" spans="1:6" x14ac:dyDescent="0.25">
      <c r="A10" s="243" t="s">
        <v>234</v>
      </c>
      <c r="B10" s="157" t="s">
        <v>235</v>
      </c>
      <c r="C10" s="157" t="s">
        <v>155</v>
      </c>
      <c r="D10" s="157" t="s">
        <v>236</v>
      </c>
      <c r="E10" s="157" t="s">
        <v>237</v>
      </c>
      <c r="F10" s="157" t="s">
        <v>238</v>
      </c>
    </row>
    <row r="11" spans="1:6" x14ac:dyDescent="0.25">
      <c r="A11" s="60"/>
      <c r="B11" s="60"/>
      <c r="C11" s="60"/>
      <c r="D11" s="60"/>
      <c r="E11" s="58"/>
      <c r="F11" s="60"/>
    </row>
    <row r="12" spans="1:6" x14ac:dyDescent="0.25">
      <c r="A12" s="60"/>
      <c r="B12" s="60"/>
      <c r="C12" s="60"/>
      <c r="D12" s="60"/>
      <c r="E12" s="58"/>
      <c r="F12" s="60"/>
    </row>
    <row r="13" spans="1:6" x14ac:dyDescent="0.25">
      <c r="A13" s="60"/>
      <c r="B13" s="60"/>
      <c r="C13" s="60"/>
      <c r="D13" s="60"/>
      <c r="E13" s="58"/>
      <c r="F13" s="60"/>
    </row>
    <row r="14" spans="1:6" x14ac:dyDescent="0.25">
      <c r="A14" s="60"/>
      <c r="B14" s="60"/>
      <c r="C14" s="60"/>
      <c r="D14" s="60"/>
      <c r="E14" s="58"/>
      <c r="F14" s="60"/>
    </row>
    <row r="15" spans="1:6" x14ac:dyDescent="0.25">
      <c r="A15" s="60"/>
      <c r="B15" s="60"/>
      <c r="C15" s="60"/>
      <c r="D15" s="60"/>
      <c r="E15" s="58"/>
      <c r="F15" s="60"/>
    </row>
    <row r="16" spans="1:6" x14ac:dyDescent="0.25">
      <c r="A16" s="60"/>
      <c r="B16" s="60"/>
      <c r="C16" s="60"/>
      <c r="D16" s="60"/>
      <c r="E16" s="58"/>
      <c r="F16" s="60"/>
    </row>
    <row r="17" spans="1:6" x14ac:dyDescent="0.25">
      <c r="A17" s="60"/>
      <c r="B17" s="60"/>
      <c r="C17" s="60"/>
      <c r="D17" s="60"/>
      <c r="E17" s="58"/>
      <c r="F17" s="60"/>
    </row>
    <row r="18" spans="1:6" x14ac:dyDescent="0.25">
      <c r="A18" s="60"/>
      <c r="B18" s="60"/>
      <c r="C18" s="60"/>
      <c r="D18" s="60"/>
      <c r="E18" s="58"/>
      <c r="F18" s="60"/>
    </row>
    <row r="19" spans="1:6" x14ac:dyDescent="0.25">
      <c r="A19" s="60"/>
      <c r="B19" s="60"/>
      <c r="C19" s="60"/>
      <c r="D19" s="60"/>
      <c r="E19" s="58"/>
      <c r="F19" s="60"/>
    </row>
    <row r="20" spans="1:6" x14ac:dyDescent="0.25">
      <c r="A20" s="60"/>
      <c r="B20" s="60"/>
      <c r="C20" s="60"/>
      <c r="D20" s="60"/>
      <c r="E20" s="58"/>
      <c r="F20" s="60"/>
    </row>
    <row r="21" spans="1:6" x14ac:dyDescent="0.25">
      <c r="A21" s="60"/>
      <c r="B21" s="60"/>
      <c r="C21" s="60"/>
      <c r="D21" s="60"/>
      <c r="E21" s="58"/>
      <c r="F21" s="60"/>
    </row>
    <row r="22" spans="1:6" x14ac:dyDescent="0.25">
      <c r="A22" s="60"/>
      <c r="B22" s="60"/>
      <c r="C22" s="60"/>
      <c r="D22" s="60"/>
      <c r="E22" s="58"/>
      <c r="F22" s="60"/>
    </row>
    <row r="23" spans="1:6" x14ac:dyDescent="0.25">
      <c r="A23" s="60"/>
      <c r="B23" s="60"/>
      <c r="C23" s="60"/>
      <c r="D23" s="60"/>
      <c r="E23" s="58"/>
      <c r="F23" s="60"/>
    </row>
    <row r="24" spans="1:6" x14ac:dyDescent="0.25">
      <c r="A24" s="60"/>
      <c r="B24" s="60"/>
      <c r="C24" s="60"/>
      <c r="D24" s="60"/>
      <c r="E24" s="58"/>
      <c r="F24" s="60"/>
    </row>
    <row r="25" spans="1:6" x14ac:dyDescent="0.25">
      <c r="A25" s="60"/>
      <c r="B25" s="60"/>
      <c r="C25" s="60"/>
      <c r="D25" s="60"/>
      <c r="E25" s="58"/>
      <c r="F25" s="60"/>
    </row>
    <row r="26" spans="1:6" x14ac:dyDescent="0.25">
      <c r="A26" s="60"/>
      <c r="B26" s="60"/>
      <c r="C26" s="60"/>
      <c r="D26" s="60"/>
      <c r="E26" s="58"/>
      <c r="F26" s="60"/>
    </row>
    <row r="27" spans="1:6" x14ac:dyDescent="0.25">
      <c r="A27" s="60"/>
      <c r="B27" s="60"/>
      <c r="C27" s="60"/>
      <c r="D27" s="60"/>
      <c r="E27" s="58"/>
      <c r="F27" s="60"/>
    </row>
    <row r="28" spans="1:6" x14ac:dyDescent="0.25">
      <c r="A28" s="60"/>
      <c r="B28" s="60"/>
      <c r="C28" s="60"/>
      <c r="D28" s="60"/>
      <c r="E28" s="58"/>
      <c r="F28" s="60"/>
    </row>
    <row r="29" spans="1:6" x14ac:dyDescent="0.25">
      <c r="A29" s="60"/>
      <c r="B29" s="60"/>
      <c r="C29" s="60"/>
      <c r="D29" s="60"/>
      <c r="E29" s="58"/>
      <c r="F29" s="60"/>
    </row>
    <row r="30" spans="1:6" x14ac:dyDescent="0.25">
      <c r="A30" s="60"/>
      <c r="B30" s="60"/>
      <c r="C30" s="60"/>
      <c r="D30" s="60"/>
      <c r="E30" s="58"/>
      <c r="F30" s="60"/>
    </row>
    <row r="31" spans="1:6" x14ac:dyDescent="0.25">
      <c r="A31" s="60"/>
      <c r="B31" s="60"/>
      <c r="C31" s="60"/>
      <c r="D31" s="60"/>
      <c r="E31" s="58"/>
      <c r="F31" s="60"/>
    </row>
    <row r="32" spans="1:6" x14ac:dyDescent="0.25">
      <c r="A32" s="60"/>
      <c r="B32" s="60"/>
      <c r="C32" s="60"/>
      <c r="D32" s="60"/>
      <c r="E32" s="58"/>
      <c r="F32" s="60"/>
    </row>
    <row r="33" spans="1:6" x14ac:dyDescent="0.25">
      <c r="A33" s="60"/>
      <c r="B33" s="60"/>
      <c r="C33" s="60"/>
      <c r="D33" s="60"/>
      <c r="E33" s="58"/>
      <c r="F33" s="60"/>
    </row>
    <row r="34" spans="1:6" x14ac:dyDescent="0.25">
      <c r="A34" s="60"/>
      <c r="B34" s="60"/>
      <c r="C34" s="60"/>
      <c r="D34" s="60"/>
      <c r="E34" s="58"/>
      <c r="F34" s="60"/>
    </row>
    <row r="35" spans="1:6" x14ac:dyDescent="0.25">
      <c r="A35" s="60"/>
      <c r="B35" s="60"/>
      <c r="C35" s="60"/>
      <c r="D35" s="60"/>
      <c r="E35" s="59"/>
      <c r="F35" s="60"/>
    </row>
    <row r="36" spans="1:6" x14ac:dyDescent="0.25">
      <c r="A36" s="60"/>
      <c r="B36" s="60"/>
      <c r="C36" s="60"/>
      <c r="D36" s="60"/>
      <c r="E36" s="59"/>
      <c r="F36" s="60"/>
    </row>
    <row r="37" spans="1:6" x14ac:dyDescent="0.25">
      <c r="A37" s="60"/>
      <c r="B37" s="60"/>
      <c r="C37" s="60"/>
      <c r="D37" s="60"/>
      <c r="E37" s="59"/>
      <c r="F37" s="60"/>
    </row>
    <row r="38" spans="1:6" x14ac:dyDescent="0.25">
      <c r="A38" s="60"/>
      <c r="B38" s="60"/>
      <c r="C38" s="60"/>
      <c r="D38" s="60"/>
      <c r="E38" s="59"/>
      <c r="F38" s="60"/>
    </row>
    <row r="39" spans="1:6" x14ac:dyDescent="0.25">
      <c r="A39" s="60"/>
      <c r="B39" s="60"/>
      <c r="C39" s="60"/>
      <c r="D39" s="60"/>
      <c r="E39" s="59"/>
      <c r="F39" s="60"/>
    </row>
    <row r="40" spans="1:6" x14ac:dyDescent="0.25">
      <c r="A40" s="60"/>
      <c r="B40" s="60"/>
      <c r="C40" s="60"/>
      <c r="D40" s="60"/>
      <c r="E40" s="59"/>
      <c r="F40" s="60"/>
    </row>
    <row r="41" spans="1:6" x14ac:dyDescent="0.25">
      <c r="A41" s="60"/>
      <c r="B41" s="60"/>
      <c r="C41" s="60"/>
      <c r="D41" s="60"/>
      <c r="E41" s="59"/>
      <c r="F41" s="60"/>
    </row>
    <row r="42" spans="1:6" x14ac:dyDescent="0.25">
      <c r="A42" s="60"/>
      <c r="B42" s="60"/>
      <c r="C42" s="60"/>
      <c r="D42" s="60"/>
      <c r="E42" s="59"/>
      <c r="F42" s="60"/>
    </row>
    <row r="43" spans="1:6" x14ac:dyDescent="0.25">
      <c r="A43" s="60"/>
      <c r="B43" s="60"/>
      <c r="C43" s="60"/>
      <c r="D43" s="60"/>
      <c r="E43" s="59"/>
      <c r="F43" s="60"/>
    </row>
    <row r="44" spans="1:6" x14ac:dyDescent="0.25">
      <c r="A44" s="60"/>
      <c r="B44" s="60"/>
      <c r="C44" s="60"/>
      <c r="D44" s="60"/>
      <c r="E44" s="59"/>
      <c r="F44" s="60"/>
    </row>
    <row r="45" spans="1:6" x14ac:dyDescent="0.25">
      <c r="A45" s="60"/>
      <c r="B45" s="60"/>
      <c r="C45" s="60"/>
      <c r="D45" s="60"/>
      <c r="E45" s="59"/>
      <c r="F45" s="60"/>
    </row>
    <row r="46" spans="1:6" x14ac:dyDescent="0.25">
      <c r="A46" s="60"/>
      <c r="B46" s="60"/>
      <c r="C46" s="60"/>
      <c r="D46" s="60"/>
      <c r="E46" s="59"/>
      <c r="F46" s="60"/>
    </row>
    <row r="47" spans="1:6" x14ac:dyDescent="0.25">
      <c r="A47" s="60"/>
      <c r="B47" s="60"/>
      <c r="C47" s="60"/>
      <c r="D47" s="60"/>
      <c r="E47" s="59"/>
      <c r="F47" s="60"/>
    </row>
    <row r="48" spans="1:6" x14ac:dyDescent="0.25">
      <c r="A48" s="60"/>
      <c r="B48" s="60"/>
      <c r="C48" s="60"/>
      <c r="D48" s="60"/>
      <c r="E48" s="59"/>
      <c r="F48" s="60"/>
    </row>
    <row r="49" spans="1:6" x14ac:dyDescent="0.25">
      <c r="A49" s="60"/>
      <c r="B49" s="60"/>
      <c r="C49" s="60"/>
      <c r="D49" s="60"/>
      <c r="E49" s="59"/>
      <c r="F49" s="60"/>
    </row>
    <row r="50" spans="1:6" x14ac:dyDescent="0.25">
      <c r="A50" s="60"/>
      <c r="B50" s="60"/>
      <c r="C50" s="60"/>
      <c r="D50" s="60"/>
      <c r="E50" s="59"/>
      <c r="F50" s="60"/>
    </row>
    <row r="51" spans="1:6" x14ac:dyDescent="0.25">
      <c r="A51" s="60"/>
      <c r="B51" s="60"/>
      <c r="C51" s="60"/>
      <c r="D51" s="60"/>
      <c r="E51" s="59"/>
      <c r="F51" s="60"/>
    </row>
    <row r="52" spans="1:6" x14ac:dyDescent="0.25">
      <c r="A52" s="60"/>
      <c r="B52" s="60"/>
      <c r="C52" s="60"/>
      <c r="D52" s="60"/>
      <c r="E52" s="59"/>
      <c r="F52" s="60"/>
    </row>
    <row r="53" spans="1:6" x14ac:dyDescent="0.25">
      <c r="A53" s="60"/>
      <c r="B53" s="60"/>
      <c r="C53" s="60"/>
      <c r="D53" s="60"/>
      <c r="E53" s="59"/>
      <c r="F53" s="60"/>
    </row>
    <row r="54" spans="1:6" x14ac:dyDescent="0.25">
      <c r="A54" s="60"/>
      <c r="B54" s="60"/>
      <c r="C54" s="60"/>
      <c r="D54" s="60"/>
      <c r="E54" s="59"/>
      <c r="F54" s="60"/>
    </row>
    <row r="55" spans="1:6" x14ac:dyDescent="0.25">
      <c r="A55" s="60"/>
      <c r="B55" s="60"/>
      <c r="C55" s="60"/>
      <c r="D55" s="60"/>
      <c r="E55" s="59"/>
      <c r="F55" s="60"/>
    </row>
    <row r="56" spans="1:6" x14ac:dyDescent="0.25">
      <c r="A56" s="60"/>
      <c r="B56" s="60"/>
      <c r="C56" s="60"/>
      <c r="D56" s="60"/>
      <c r="E56" s="59"/>
      <c r="F56" s="60"/>
    </row>
    <row r="57" spans="1:6" x14ac:dyDescent="0.25">
      <c r="A57" s="60"/>
      <c r="B57" s="60"/>
      <c r="C57" s="60"/>
      <c r="D57" s="60"/>
      <c r="E57" s="59"/>
      <c r="F57" s="60"/>
    </row>
    <row r="58" spans="1:6" x14ac:dyDescent="0.25">
      <c r="A58" s="60"/>
      <c r="B58" s="60"/>
      <c r="C58" s="60"/>
      <c r="D58" s="60"/>
      <c r="E58" s="59"/>
      <c r="F58" s="60"/>
    </row>
    <row r="59" spans="1:6" x14ac:dyDescent="0.25">
      <c r="A59" s="60"/>
      <c r="B59" s="60"/>
      <c r="C59" s="60"/>
      <c r="D59" s="60"/>
      <c r="E59" s="59"/>
      <c r="F59" s="60"/>
    </row>
    <row r="60" spans="1:6" x14ac:dyDescent="0.25">
      <c r="A60" s="60"/>
      <c r="B60" s="60"/>
      <c r="C60" s="60"/>
      <c r="D60" s="60"/>
      <c r="E60" s="59"/>
      <c r="F60" s="60"/>
    </row>
    <row r="61" spans="1:6" x14ac:dyDescent="0.25">
      <c r="A61" s="60"/>
      <c r="B61" s="60"/>
      <c r="C61" s="60"/>
      <c r="D61" s="60"/>
      <c r="E61" s="59"/>
      <c r="F61" s="60"/>
    </row>
    <row r="62" spans="1:6" x14ac:dyDescent="0.25">
      <c r="A62" s="60"/>
      <c r="B62" s="60"/>
      <c r="C62" s="60"/>
      <c r="D62" s="60"/>
      <c r="E62" s="59"/>
      <c r="F62" s="60"/>
    </row>
    <row r="63" spans="1:6" x14ac:dyDescent="0.25">
      <c r="A63" s="60"/>
      <c r="B63" s="60"/>
      <c r="C63" s="60"/>
      <c r="D63" s="60"/>
      <c r="E63" s="59"/>
      <c r="F63" s="60"/>
    </row>
    <row r="64" spans="1:6" x14ac:dyDescent="0.25">
      <c r="A64" s="60"/>
      <c r="B64" s="60"/>
      <c r="C64" s="60"/>
      <c r="D64" s="60"/>
      <c r="E64" s="59"/>
      <c r="F64" s="60"/>
    </row>
    <row r="65" spans="1:6" x14ac:dyDescent="0.25">
      <c r="A65" s="60"/>
      <c r="B65" s="60"/>
      <c r="C65" s="60"/>
      <c r="D65" s="60"/>
      <c r="E65" s="59"/>
      <c r="F65" s="60"/>
    </row>
    <row r="66" spans="1:6" x14ac:dyDescent="0.25">
      <c r="A66" s="60"/>
      <c r="B66" s="60"/>
      <c r="C66" s="60"/>
      <c r="D66" s="60"/>
      <c r="E66" s="59"/>
      <c r="F66" s="60"/>
    </row>
    <row r="67" spans="1:6" x14ac:dyDescent="0.25">
      <c r="A67" s="60"/>
      <c r="B67" s="60"/>
      <c r="C67" s="60"/>
      <c r="D67" s="60"/>
      <c r="E67" s="59"/>
      <c r="F67" s="60"/>
    </row>
    <row r="68" spans="1:6" x14ac:dyDescent="0.25">
      <c r="A68" s="60"/>
      <c r="B68" s="60"/>
      <c r="C68" s="60"/>
      <c r="D68" s="60"/>
      <c r="E68" s="59"/>
      <c r="F68" s="60"/>
    </row>
    <row r="69" spans="1:6" x14ac:dyDescent="0.25">
      <c r="A69" s="60"/>
      <c r="B69" s="60"/>
      <c r="C69" s="60"/>
      <c r="D69" s="60"/>
      <c r="E69" s="59"/>
      <c r="F69" s="60"/>
    </row>
    <row r="70" spans="1:6" x14ac:dyDescent="0.25">
      <c r="A70" s="60"/>
      <c r="B70" s="60"/>
      <c r="C70" s="60"/>
      <c r="D70" s="60"/>
      <c r="E70" s="59"/>
      <c r="F70" s="60"/>
    </row>
    <row r="71" spans="1:6" x14ac:dyDescent="0.25">
      <c r="A71" s="60"/>
      <c r="B71" s="60"/>
      <c r="C71" s="60"/>
      <c r="D71" s="60"/>
      <c r="E71" s="59"/>
      <c r="F71" s="60"/>
    </row>
    <row r="72" spans="1:6" x14ac:dyDescent="0.25">
      <c r="A72" s="60"/>
      <c r="B72" s="60"/>
      <c r="C72" s="60"/>
      <c r="D72" s="60"/>
      <c r="E72" s="59"/>
      <c r="F72" s="60"/>
    </row>
    <row r="73" spans="1:6" x14ac:dyDescent="0.25">
      <c r="A73" s="60"/>
      <c r="B73" s="60"/>
      <c r="C73" s="60"/>
      <c r="D73" s="60"/>
      <c r="E73" s="59"/>
      <c r="F73" s="60"/>
    </row>
    <row r="74" spans="1:6" x14ac:dyDescent="0.25">
      <c r="A74" s="60"/>
      <c r="B74" s="60"/>
      <c r="C74" s="60"/>
      <c r="D74" s="60"/>
      <c r="E74" s="59"/>
      <c r="F74" s="60"/>
    </row>
    <row r="75" spans="1:6" x14ac:dyDescent="0.25">
      <c r="A75" s="60"/>
      <c r="B75" s="60"/>
      <c r="C75" s="60"/>
      <c r="D75" s="60"/>
      <c r="E75" s="59"/>
      <c r="F75" s="60"/>
    </row>
    <row r="76" spans="1:6" x14ac:dyDescent="0.25">
      <c r="A76" s="60"/>
      <c r="B76" s="60"/>
      <c r="C76" s="60"/>
      <c r="D76" s="60"/>
      <c r="E76" s="59"/>
      <c r="F76" s="60"/>
    </row>
    <row r="77" spans="1:6" x14ac:dyDescent="0.25">
      <c r="A77" s="60"/>
      <c r="B77" s="60"/>
      <c r="C77" s="60"/>
      <c r="D77" s="60"/>
      <c r="E77" s="59"/>
      <c r="F77" s="60"/>
    </row>
    <row r="78" spans="1:6" x14ac:dyDescent="0.25">
      <c r="A78" s="60"/>
      <c r="B78" s="60"/>
      <c r="C78" s="60"/>
      <c r="D78" s="60"/>
      <c r="E78" s="59"/>
      <c r="F78" s="60"/>
    </row>
    <row r="79" spans="1:6" x14ac:dyDescent="0.25">
      <c r="A79" s="60"/>
      <c r="B79" s="60"/>
      <c r="C79" s="60"/>
      <c r="D79" s="60"/>
      <c r="E79" s="59"/>
      <c r="F79" s="60"/>
    </row>
    <row r="80" spans="1:6" x14ac:dyDescent="0.25">
      <c r="A80" s="60"/>
      <c r="B80" s="60"/>
      <c r="C80" s="60"/>
      <c r="D80" s="60"/>
      <c r="E80" s="59"/>
      <c r="F80" s="60"/>
    </row>
    <row r="81" spans="1:6" x14ac:dyDescent="0.25">
      <c r="A81" s="60"/>
      <c r="B81" s="60"/>
      <c r="C81" s="60"/>
      <c r="D81" s="60"/>
      <c r="E81" s="59"/>
      <c r="F81" s="60"/>
    </row>
    <row r="82" spans="1:6" x14ac:dyDescent="0.25">
      <c r="A82" s="60"/>
      <c r="B82" s="60"/>
      <c r="C82" s="60"/>
      <c r="D82" s="60"/>
      <c r="E82" s="59"/>
      <c r="F82" s="60"/>
    </row>
    <row r="83" spans="1:6" x14ac:dyDescent="0.25">
      <c r="A83" s="60"/>
      <c r="B83" s="60"/>
      <c r="C83" s="60"/>
      <c r="D83" s="60"/>
      <c r="E83" s="59"/>
      <c r="F83" s="60"/>
    </row>
    <row r="84" spans="1:6" x14ac:dyDescent="0.25">
      <c r="A84" s="60"/>
      <c r="B84" s="60"/>
      <c r="C84" s="60"/>
      <c r="D84" s="60"/>
      <c r="E84" s="59"/>
      <c r="F84" s="60"/>
    </row>
    <row r="85" spans="1:6" x14ac:dyDescent="0.25">
      <c r="A85" s="60"/>
      <c r="B85" s="60"/>
      <c r="C85" s="60"/>
      <c r="D85" s="60"/>
      <c r="E85" s="59"/>
      <c r="F85" s="60"/>
    </row>
    <row r="86" spans="1:6" x14ac:dyDescent="0.25">
      <c r="A86" s="60"/>
      <c r="B86" s="60"/>
      <c r="C86" s="60"/>
      <c r="D86" s="60"/>
      <c r="E86" s="59"/>
      <c r="F86" s="60"/>
    </row>
    <row r="87" spans="1:6" x14ac:dyDescent="0.25">
      <c r="A87" s="60"/>
      <c r="B87" s="60"/>
      <c r="C87" s="60"/>
      <c r="D87" s="60"/>
      <c r="E87" s="59"/>
      <c r="F87" s="60"/>
    </row>
    <row r="88" spans="1:6" x14ac:dyDescent="0.25">
      <c r="A88" s="60"/>
      <c r="B88" s="60"/>
      <c r="C88" s="60"/>
      <c r="D88" s="60"/>
      <c r="E88" s="59"/>
      <c r="F88" s="60"/>
    </row>
    <row r="89" spans="1:6" x14ac:dyDescent="0.25">
      <c r="A89" s="60"/>
      <c r="B89" s="60"/>
      <c r="C89" s="60"/>
      <c r="D89" s="60"/>
      <c r="E89" s="59"/>
      <c r="F89" s="60"/>
    </row>
    <row r="90" spans="1:6" x14ac:dyDescent="0.25">
      <c r="A90" s="60"/>
      <c r="B90" s="60"/>
      <c r="C90" s="60"/>
      <c r="D90" s="60"/>
      <c r="E90" s="59"/>
      <c r="F90" s="60"/>
    </row>
    <row r="91" spans="1:6" x14ac:dyDescent="0.25">
      <c r="A91" s="60"/>
      <c r="B91" s="60"/>
      <c r="C91" s="60"/>
      <c r="D91" s="60"/>
      <c r="E91" s="59"/>
      <c r="F91" s="60"/>
    </row>
    <row r="92" spans="1:6" x14ac:dyDescent="0.25">
      <c r="A92" s="60"/>
      <c r="B92" s="60"/>
      <c r="C92" s="60"/>
      <c r="D92" s="60"/>
      <c r="E92" s="59"/>
      <c r="F92" s="60"/>
    </row>
    <row r="93" spans="1:6" x14ac:dyDescent="0.25">
      <c r="A93" s="60"/>
      <c r="B93" s="60"/>
      <c r="C93" s="60"/>
      <c r="D93" s="60"/>
      <c r="E93" s="59"/>
      <c r="F93" s="60"/>
    </row>
    <row r="94" spans="1:6" x14ac:dyDescent="0.25">
      <c r="A94" s="60"/>
      <c r="B94" s="60"/>
      <c r="C94" s="60"/>
      <c r="D94" s="60"/>
      <c r="E94" s="59"/>
      <c r="F94" s="60"/>
    </row>
    <row r="95" spans="1:6" x14ac:dyDescent="0.25">
      <c r="A95" s="60"/>
      <c r="B95" s="60"/>
      <c r="C95" s="60"/>
      <c r="D95" s="60"/>
      <c r="E95" s="59"/>
      <c r="F95" s="60"/>
    </row>
    <row r="96" spans="1:6" x14ac:dyDescent="0.25">
      <c r="A96" s="60"/>
      <c r="B96" s="60"/>
      <c r="C96" s="60"/>
      <c r="D96" s="60"/>
      <c r="E96" s="59"/>
      <c r="F96" s="60"/>
    </row>
    <row r="97" spans="1:6" x14ac:dyDescent="0.25">
      <c r="A97" s="60"/>
      <c r="B97" s="60"/>
      <c r="C97" s="60"/>
      <c r="D97" s="60"/>
      <c r="E97" s="59"/>
      <c r="F97" s="60"/>
    </row>
    <row r="98" spans="1:6" x14ac:dyDescent="0.25">
      <c r="A98" s="60"/>
      <c r="B98" s="60"/>
      <c r="C98" s="60"/>
      <c r="D98" s="60"/>
      <c r="E98" s="59"/>
      <c r="F98" s="60"/>
    </row>
    <row r="99" spans="1:6" x14ac:dyDescent="0.25">
      <c r="A99" s="60"/>
      <c r="B99" s="60"/>
      <c r="C99" s="60"/>
      <c r="D99" s="60"/>
      <c r="E99" s="59"/>
      <c r="F99" s="60"/>
    </row>
    <row r="100" spans="1:6" x14ac:dyDescent="0.25">
      <c r="A100" s="60"/>
      <c r="B100" s="60"/>
      <c r="C100" s="60"/>
      <c r="D100" s="60"/>
      <c r="E100" s="59"/>
      <c r="F100" s="60"/>
    </row>
    <row r="101" spans="1:6" x14ac:dyDescent="0.25">
      <c r="A101" s="60"/>
      <c r="B101" s="60"/>
      <c r="C101" s="60"/>
      <c r="D101" s="60"/>
      <c r="E101" s="59"/>
      <c r="F101" s="60"/>
    </row>
    <row r="102" spans="1:6" x14ac:dyDescent="0.25">
      <c r="A102" s="60"/>
      <c r="B102" s="60"/>
      <c r="C102" s="60"/>
      <c r="D102" s="60"/>
      <c r="E102" s="59"/>
      <c r="F102" s="60"/>
    </row>
    <row r="103" spans="1:6" x14ac:dyDescent="0.25">
      <c r="A103" s="60"/>
      <c r="B103" s="60"/>
      <c r="C103" s="60"/>
      <c r="D103" s="60"/>
      <c r="E103" s="59"/>
      <c r="F103" s="60"/>
    </row>
    <row r="104" spans="1:6" x14ac:dyDescent="0.25">
      <c r="A104" s="60"/>
      <c r="B104" s="60"/>
      <c r="C104" s="60"/>
      <c r="D104" s="60"/>
      <c r="E104" s="59"/>
      <c r="F104" s="60"/>
    </row>
    <row r="105" spans="1:6" x14ac:dyDescent="0.25">
      <c r="A105" s="60"/>
      <c r="B105" s="60"/>
      <c r="C105" s="60"/>
      <c r="D105" s="60"/>
      <c r="E105" s="59"/>
      <c r="F105" s="60"/>
    </row>
    <row r="106" spans="1:6" x14ac:dyDescent="0.25">
      <c r="A106" s="60"/>
      <c r="B106" s="60"/>
      <c r="C106" s="60"/>
      <c r="D106" s="60"/>
      <c r="E106" s="59"/>
      <c r="F106" s="60"/>
    </row>
    <row r="107" spans="1:6" x14ac:dyDescent="0.25">
      <c r="A107" s="60"/>
      <c r="B107" s="60"/>
      <c r="C107" s="60"/>
      <c r="D107" s="60"/>
      <c r="E107" s="59"/>
      <c r="F107" s="60"/>
    </row>
    <row r="108" spans="1:6" x14ac:dyDescent="0.25">
      <c r="A108" s="60"/>
      <c r="B108" s="60"/>
      <c r="C108" s="60"/>
      <c r="D108" s="60"/>
      <c r="E108" s="59"/>
      <c r="F108" s="60"/>
    </row>
    <row r="109" spans="1:6" x14ac:dyDescent="0.25">
      <c r="A109" s="60"/>
      <c r="B109" s="60"/>
      <c r="C109" s="60"/>
      <c r="D109" s="60"/>
      <c r="E109" s="59"/>
      <c r="F109" s="60"/>
    </row>
    <row r="110" spans="1:6" x14ac:dyDescent="0.25">
      <c r="A110" s="60"/>
      <c r="B110" s="60"/>
      <c r="C110" s="60"/>
      <c r="D110" s="60"/>
      <c r="E110" s="59"/>
      <c r="F110" s="60"/>
    </row>
    <row r="111" spans="1:6" x14ac:dyDescent="0.25">
      <c r="A111" s="60"/>
      <c r="B111" s="60"/>
      <c r="C111" s="60"/>
      <c r="D111" s="60"/>
      <c r="E111" s="59"/>
      <c r="F111" s="60"/>
    </row>
    <row r="112" spans="1:6" x14ac:dyDescent="0.25">
      <c r="A112" s="60"/>
      <c r="B112" s="60"/>
      <c r="C112" s="60"/>
      <c r="D112" s="60"/>
      <c r="E112" s="59"/>
      <c r="F112" s="60"/>
    </row>
    <row r="113" spans="1:6" x14ac:dyDescent="0.25">
      <c r="A113" s="60"/>
      <c r="B113" s="60"/>
      <c r="C113" s="60"/>
      <c r="D113" s="60"/>
      <c r="E113" s="59"/>
      <c r="F113" s="60"/>
    </row>
    <row r="114" spans="1:6" x14ac:dyDescent="0.25">
      <c r="A114" s="60"/>
      <c r="B114" s="60"/>
      <c r="C114" s="60"/>
      <c r="D114" s="60"/>
      <c r="E114" s="59"/>
      <c r="F114" s="60"/>
    </row>
    <row r="115" spans="1:6" x14ac:dyDescent="0.25">
      <c r="A115" s="60"/>
      <c r="B115" s="60"/>
      <c r="C115" s="60"/>
      <c r="D115" s="60"/>
      <c r="E115" s="59"/>
      <c r="F115" s="60"/>
    </row>
    <row r="116" spans="1:6" x14ac:dyDescent="0.25">
      <c r="A116" s="60"/>
      <c r="B116" s="60"/>
      <c r="C116" s="60"/>
      <c r="D116" s="60"/>
      <c r="E116" s="59"/>
      <c r="F116" s="60"/>
    </row>
    <row r="117" spans="1:6" x14ac:dyDescent="0.25">
      <c r="A117" s="60"/>
      <c r="B117" s="60"/>
      <c r="C117" s="60"/>
      <c r="D117" s="60"/>
      <c r="E117" s="59"/>
      <c r="F117" s="60"/>
    </row>
    <row r="118" spans="1:6" x14ac:dyDescent="0.25">
      <c r="A118" s="60"/>
      <c r="B118" s="60"/>
      <c r="C118" s="60"/>
      <c r="D118" s="60"/>
      <c r="E118" s="59"/>
      <c r="F118" s="60"/>
    </row>
    <row r="119" spans="1:6" x14ac:dyDescent="0.25">
      <c r="A119" s="60"/>
      <c r="B119" s="60"/>
      <c r="C119" s="60"/>
      <c r="D119" s="60"/>
      <c r="E119" s="59"/>
      <c r="F119" s="60"/>
    </row>
    <row r="120" spans="1:6" x14ac:dyDescent="0.25">
      <c r="A120" s="60"/>
      <c r="B120" s="60"/>
      <c r="C120" s="60"/>
      <c r="D120" s="60"/>
      <c r="E120" s="59"/>
      <c r="F120" s="60"/>
    </row>
    <row r="121" spans="1:6" x14ac:dyDescent="0.25">
      <c r="A121" s="60"/>
      <c r="B121" s="60"/>
      <c r="C121" s="60"/>
      <c r="D121" s="60"/>
      <c r="E121" s="59"/>
      <c r="F121" s="60"/>
    </row>
    <row r="122" spans="1:6" x14ac:dyDescent="0.25">
      <c r="A122" s="60"/>
      <c r="B122" s="60"/>
      <c r="C122" s="60"/>
      <c r="D122" s="60"/>
      <c r="E122" s="59"/>
      <c r="F122" s="60"/>
    </row>
    <row r="123" spans="1:6" x14ac:dyDescent="0.25">
      <c r="A123" s="60"/>
      <c r="B123" s="60"/>
      <c r="C123" s="60"/>
      <c r="D123" s="60"/>
      <c r="E123" s="59"/>
      <c r="F123" s="60"/>
    </row>
    <row r="124" spans="1:6" x14ac:dyDescent="0.25">
      <c r="A124" s="60"/>
      <c r="B124" s="60"/>
      <c r="C124" s="60"/>
      <c r="D124" s="60"/>
      <c r="E124" s="59"/>
      <c r="F124" s="60"/>
    </row>
    <row r="125" spans="1:6" x14ac:dyDescent="0.25">
      <c r="A125" s="60"/>
      <c r="B125" s="60"/>
      <c r="C125" s="60"/>
      <c r="D125" s="60"/>
      <c r="E125" s="59"/>
      <c r="F125" s="60"/>
    </row>
    <row r="126" spans="1:6" x14ac:dyDescent="0.25">
      <c r="A126" s="60"/>
      <c r="B126" s="60"/>
      <c r="C126" s="60"/>
      <c r="D126" s="60"/>
      <c r="E126" s="59"/>
      <c r="F126" s="60"/>
    </row>
    <row r="127" spans="1:6" x14ac:dyDescent="0.25">
      <c r="A127" s="60"/>
      <c r="B127" s="60"/>
      <c r="C127" s="60"/>
      <c r="D127" s="60"/>
      <c r="E127" s="59"/>
      <c r="F127" s="60"/>
    </row>
    <row r="128" spans="1:6" x14ac:dyDescent="0.25">
      <c r="A128" s="60"/>
      <c r="B128" s="60"/>
      <c r="C128" s="60"/>
      <c r="D128" s="60"/>
      <c r="E128" s="59"/>
      <c r="F128" s="60"/>
    </row>
    <row r="129" spans="1:6" x14ac:dyDescent="0.25">
      <c r="A129" s="60"/>
      <c r="B129" s="60"/>
      <c r="C129" s="60"/>
      <c r="D129" s="60"/>
      <c r="E129" s="59"/>
      <c r="F129" s="60"/>
    </row>
    <row r="130" spans="1:6" x14ac:dyDescent="0.25">
      <c r="A130" s="60"/>
      <c r="B130" s="60"/>
      <c r="C130" s="60"/>
      <c r="D130" s="60"/>
      <c r="E130" s="59"/>
      <c r="F130" s="60"/>
    </row>
    <row r="131" spans="1:6" x14ac:dyDescent="0.25">
      <c r="A131" s="60"/>
      <c r="B131" s="60"/>
      <c r="C131" s="60"/>
      <c r="D131" s="60"/>
      <c r="E131" s="59"/>
      <c r="F131" s="60"/>
    </row>
    <row r="132" spans="1:6" x14ac:dyDescent="0.25">
      <c r="A132" s="60"/>
      <c r="B132" s="60"/>
      <c r="C132" s="60"/>
      <c r="D132" s="60"/>
      <c r="E132" s="59"/>
      <c r="F132" s="60"/>
    </row>
    <row r="133" spans="1:6" x14ac:dyDescent="0.25">
      <c r="A133" s="60"/>
      <c r="B133" s="60"/>
      <c r="C133" s="60"/>
      <c r="D133" s="60"/>
      <c r="E133" s="59"/>
      <c r="F133" s="60"/>
    </row>
    <row r="134" spans="1:6" x14ac:dyDescent="0.25">
      <c r="A134" s="60"/>
      <c r="B134" s="60"/>
      <c r="C134" s="60"/>
      <c r="D134" s="60"/>
      <c r="E134" s="59"/>
      <c r="F134" s="60"/>
    </row>
    <row r="135" spans="1:6" x14ac:dyDescent="0.25">
      <c r="A135" s="60"/>
      <c r="B135" s="60"/>
      <c r="C135" s="60"/>
      <c r="D135" s="60"/>
      <c r="E135" s="59"/>
      <c r="F135" s="60"/>
    </row>
    <row r="136" spans="1:6" x14ac:dyDescent="0.25">
      <c r="A136" s="60"/>
      <c r="B136" s="60"/>
      <c r="C136" s="60"/>
      <c r="D136" s="60"/>
      <c r="E136" s="59"/>
      <c r="F136" s="60"/>
    </row>
    <row r="137" spans="1:6" x14ac:dyDescent="0.25">
      <c r="A137" s="60"/>
      <c r="B137" s="60"/>
      <c r="C137" s="60"/>
      <c r="D137" s="60"/>
      <c r="E137" s="59"/>
      <c r="F137" s="60"/>
    </row>
    <row r="138" spans="1:6" x14ac:dyDescent="0.25">
      <c r="A138" s="60"/>
      <c r="B138" s="60"/>
      <c r="C138" s="60"/>
      <c r="D138" s="60"/>
      <c r="E138" s="59"/>
      <c r="F138" s="60"/>
    </row>
    <row r="139" spans="1:6" x14ac:dyDescent="0.25">
      <c r="A139" s="60"/>
      <c r="B139" s="60"/>
      <c r="C139" s="60"/>
      <c r="D139" s="60"/>
      <c r="E139" s="59"/>
      <c r="F139" s="60"/>
    </row>
    <row r="140" spans="1:6" x14ac:dyDescent="0.25">
      <c r="A140" s="60"/>
      <c r="B140" s="60"/>
      <c r="C140" s="60"/>
      <c r="D140" s="60"/>
      <c r="E140" s="59"/>
      <c r="F140" s="60"/>
    </row>
    <row r="141" spans="1:6" x14ac:dyDescent="0.25">
      <c r="A141" s="60"/>
      <c r="B141" s="60"/>
      <c r="C141" s="60"/>
      <c r="D141" s="60"/>
      <c r="E141" s="59"/>
      <c r="F141" s="60"/>
    </row>
    <row r="142" spans="1:6" x14ac:dyDescent="0.25">
      <c r="A142" s="60"/>
      <c r="B142" s="60"/>
      <c r="C142" s="60"/>
      <c r="D142" s="60"/>
      <c r="E142" s="59"/>
      <c r="F142" s="60"/>
    </row>
    <row r="143" spans="1:6" x14ac:dyDescent="0.25">
      <c r="A143" s="60"/>
      <c r="B143" s="60"/>
      <c r="C143" s="60"/>
      <c r="D143" s="60"/>
      <c r="E143" s="59"/>
      <c r="F143" s="60"/>
    </row>
    <row r="144" spans="1:6" x14ac:dyDescent="0.25">
      <c r="A144" s="60"/>
      <c r="B144" s="60"/>
      <c r="C144" s="60"/>
      <c r="D144" s="60"/>
      <c r="E144" s="59"/>
      <c r="F144" s="60"/>
    </row>
    <row r="145" spans="1:6" x14ac:dyDescent="0.25">
      <c r="A145" s="60"/>
      <c r="B145" s="60"/>
      <c r="C145" s="60"/>
      <c r="D145" s="60"/>
      <c r="E145" s="59"/>
      <c r="F145" s="60"/>
    </row>
    <row r="146" spans="1:6" x14ac:dyDescent="0.25">
      <c r="A146" s="60"/>
      <c r="B146" s="60"/>
      <c r="C146" s="60"/>
      <c r="D146" s="60"/>
      <c r="E146" s="59"/>
      <c r="F146" s="60"/>
    </row>
    <row r="147" spans="1:6" x14ac:dyDescent="0.25">
      <c r="A147" s="60"/>
      <c r="B147" s="60"/>
      <c r="C147" s="60"/>
      <c r="D147" s="60"/>
      <c r="E147" s="59"/>
      <c r="F147" s="60"/>
    </row>
    <row r="148" spans="1:6" x14ac:dyDescent="0.25">
      <c r="A148" s="60"/>
      <c r="B148" s="60"/>
      <c r="C148" s="60"/>
      <c r="D148" s="60"/>
      <c r="E148" s="59"/>
      <c r="F148" s="60"/>
    </row>
    <row r="149" spans="1:6" x14ac:dyDescent="0.25">
      <c r="A149" s="60"/>
      <c r="B149" s="60"/>
      <c r="C149" s="60"/>
      <c r="D149" s="60"/>
      <c r="E149" s="59"/>
      <c r="F149" s="60"/>
    </row>
    <row r="150" spans="1:6" x14ac:dyDescent="0.25">
      <c r="A150" s="60"/>
      <c r="B150" s="60"/>
      <c r="C150" s="60"/>
      <c r="D150" s="60"/>
      <c r="E150" s="59"/>
      <c r="F150" s="60"/>
    </row>
    <row r="151" spans="1:6" x14ac:dyDescent="0.25">
      <c r="A151" s="60"/>
      <c r="B151" s="60"/>
      <c r="C151" s="60"/>
      <c r="D151" s="60"/>
      <c r="E151" s="59"/>
      <c r="F151" s="60"/>
    </row>
    <row r="152" spans="1:6" x14ac:dyDescent="0.25">
      <c r="A152" s="60"/>
      <c r="B152" s="60"/>
      <c r="C152" s="60"/>
      <c r="D152" s="60"/>
      <c r="E152" s="59"/>
      <c r="F152" s="60"/>
    </row>
    <row r="153" spans="1:6" x14ac:dyDescent="0.25">
      <c r="A153" s="60"/>
      <c r="B153" s="60"/>
      <c r="C153" s="60"/>
      <c r="D153" s="60"/>
      <c r="E153" s="59"/>
      <c r="F153" s="60"/>
    </row>
    <row r="154" spans="1:6" x14ac:dyDescent="0.25">
      <c r="A154" s="60"/>
      <c r="B154" s="60"/>
      <c r="C154" s="60"/>
      <c r="D154" s="60"/>
      <c r="E154" s="59"/>
      <c r="F154" s="60"/>
    </row>
    <row r="155" spans="1:6" x14ac:dyDescent="0.25">
      <c r="A155" s="60"/>
      <c r="B155" s="60"/>
      <c r="C155" s="60"/>
      <c r="D155" s="60"/>
      <c r="E155" s="59"/>
      <c r="F155" s="60"/>
    </row>
    <row r="156" spans="1:6" x14ac:dyDescent="0.25">
      <c r="A156" s="60"/>
      <c r="B156" s="60"/>
      <c r="C156" s="60"/>
      <c r="D156" s="60"/>
      <c r="E156" s="59"/>
      <c r="F156" s="60"/>
    </row>
    <row r="157" spans="1:6" x14ac:dyDescent="0.25">
      <c r="A157" s="60"/>
      <c r="B157" s="60"/>
      <c r="C157" s="60"/>
      <c r="D157" s="60"/>
      <c r="E157" s="59"/>
      <c r="F157" s="60"/>
    </row>
    <row r="158" spans="1:6" x14ac:dyDescent="0.25">
      <c r="A158" s="60"/>
      <c r="B158" s="60"/>
      <c r="C158" s="60"/>
      <c r="D158" s="60"/>
      <c r="E158" s="59"/>
      <c r="F158" s="60"/>
    </row>
    <row r="159" spans="1:6" x14ac:dyDescent="0.25">
      <c r="A159" s="60"/>
      <c r="B159" s="60"/>
      <c r="C159" s="60"/>
      <c r="D159" s="60"/>
      <c r="E159" s="59"/>
      <c r="F159" s="60"/>
    </row>
    <row r="160" spans="1:6" x14ac:dyDescent="0.25">
      <c r="A160" s="60"/>
      <c r="B160" s="60"/>
      <c r="C160" s="60"/>
      <c r="D160" s="60"/>
      <c r="E160" s="59"/>
      <c r="F160" s="60"/>
    </row>
    <row r="161" spans="1:6" x14ac:dyDescent="0.25">
      <c r="A161" s="60"/>
      <c r="B161" s="60"/>
      <c r="C161" s="60"/>
      <c r="D161" s="60"/>
      <c r="E161" s="59"/>
      <c r="F161" s="60"/>
    </row>
    <row r="162" spans="1:6" x14ac:dyDescent="0.25">
      <c r="A162" s="60"/>
      <c r="B162" s="60"/>
      <c r="C162" s="60"/>
      <c r="D162" s="60"/>
      <c r="E162" s="59"/>
      <c r="F162" s="60"/>
    </row>
    <row r="163" spans="1:6" x14ac:dyDescent="0.25">
      <c r="A163" s="60"/>
      <c r="B163" s="60"/>
      <c r="C163" s="60"/>
      <c r="D163" s="60"/>
      <c r="E163" s="59"/>
      <c r="F163" s="60"/>
    </row>
    <row r="164" spans="1:6" x14ac:dyDescent="0.25">
      <c r="A164" s="60"/>
      <c r="B164" s="60"/>
      <c r="C164" s="60"/>
      <c r="D164" s="60"/>
      <c r="E164" s="59"/>
      <c r="F164" s="60"/>
    </row>
    <row r="165" spans="1:6" x14ac:dyDescent="0.25">
      <c r="A165" s="60"/>
      <c r="B165" s="60"/>
      <c r="C165" s="60"/>
      <c r="D165" s="60"/>
      <c r="E165" s="59"/>
      <c r="F165" s="60"/>
    </row>
    <row r="166" spans="1:6" x14ac:dyDescent="0.25">
      <c r="A166" s="60"/>
      <c r="B166" s="60"/>
      <c r="C166" s="60"/>
      <c r="D166" s="60"/>
      <c r="E166" s="59"/>
      <c r="F166" s="60"/>
    </row>
    <row r="167" spans="1:6" x14ac:dyDescent="0.25">
      <c r="A167" s="60"/>
      <c r="B167" s="60"/>
      <c r="C167" s="60"/>
      <c r="D167" s="60"/>
      <c r="E167" s="59"/>
      <c r="F167" s="60"/>
    </row>
    <row r="168" spans="1:6" x14ac:dyDescent="0.25">
      <c r="A168" s="60"/>
      <c r="B168" s="60"/>
      <c r="C168" s="60"/>
      <c r="D168" s="60"/>
      <c r="E168" s="59"/>
      <c r="F168" s="60"/>
    </row>
    <row r="169" spans="1:6" x14ac:dyDescent="0.25">
      <c r="A169" s="60"/>
      <c r="B169" s="60"/>
      <c r="C169" s="60"/>
      <c r="D169" s="60"/>
      <c r="E169" s="59"/>
      <c r="F169" s="60"/>
    </row>
    <row r="170" spans="1:6" x14ac:dyDescent="0.25">
      <c r="A170" s="60"/>
      <c r="B170" s="60"/>
      <c r="C170" s="60"/>
      <c r="D170" s="60"/>
      <c r="E170" s="59"/>
      <c r="F170" s="60"/>
    </row>
    <row r="171" spans="1:6" x14ac:dyDescent="0.25">
      <c r="A171" s="60"/>
      <c r="B171" s="60"/>
      <c r="C171" s="60"/>
      <c r="D171" s="60"/>
      <c r="E171" s="59"/>
      <c r="F171" s="60"/>
    </row>
    <row r="172" spans="1:6" x14ac:dyDescent="0.25">
      <c r="A172" s="60"/>
      <c r="B172" s="60"/>
      <c r="C172" s="60"/>
      <c r="D172" s="60"/>
      <c r="E172" s="59"/>
      <c r="F172" s="60"/>
    </row>
    <row r="173" spans="1:6" x14ac:dyDescent="0.25">
      <c r="A173" s="60"/>
      <c r="B173" s="60"/>
      <c r="C173" s="60"/>
      <c r="D173" s="60"/>
      <c r="E173" s="59"/>
      <c r="F173" s="60"/>
    </row>
    <row r="174" spans="1:6" x14ac:dyDescent="0.25">
      <c r="A174" s="60"/>
      <c r="B174" s="60"/>
      <c r="C174" s="60"/>
      <c r="D174" s="60"/>
      <c r="E174" s="59"/>
      <c r="F174" s="60"/>
    </row>
    <row r="175" spans="1:6" x14ac:dyDescent="0.25">
      <c r="A175" s="60"/>
      <c r="B175" s="60"/>
      <c r="C175" s="60"/>
      <c r="D175" s="60"/>
      <c r="E175" s="59"/>
      <c r="F175" s="60"/>
    </row>
    <row r="176" spans="1:6" x14ac:dyDescent="0.25">
      <c r="A176" s="60"/>
      <c r="B176" s="60"/>
      <c r="C176" s="60"/>
      <c r="D176" s="60"/>
      <c r="E176" s="59"/>
      <c r="F176" s="60"/>
    </row>
    <row r="177" spans="1:6" x14ac:dyDescent="0.25">
      <c r="A177" s="60"/>
      <c r="B177" s="60"/>
      <c r="C177" s="60"/>
      <c r="D177" s="60"/>
      <c r="E177" s="59"/>
      <c r="F177" s="60"/>
    </row>
    <row r="178" spans="1:6" x14ac:dyDescent="0.25">
      <c r="A178" s="60"/>
      <c r="B178" s="60"/>
      <c r="C178" s="60"/>
      <c r="D178" s="60"/>
      <c r="E178" s="59"/>
      <c r="F178" s="60"/>
    </row>
    <row r="179" spans="1:6" x14ac:dyDescent="0.25">
      <c r="A179" s="60"/>
      <c r="B179" s="60"/>
      <c r="C179" s="60"/>
      <c r="D179" s="60"/>
      <c r="E179" s="59"/>
      <c r="F179" s="60"/>
    </row>
    <row r="180" spans="1:6" x14ac:dyDescent="0.25">
      <c r="A180" s="60"/>
      <c r="B180" s="60"/>
      <c r="C180" s="60"/>
      <c r="D180" s="60"/>
      <c r="E180" s="59"/>
      <c r="F180" s="60"/>
    </row>
    <row r="181" spans="1:6" x14ac:dyDescent="0.25">
      <c r="A181" s="60"/>
      <c r="B181" s="60"/>
      <c r="C181" s="60"/>
      <c r="D181" s="60"/>
      <c r="E181" s="59"/>
      <c r="F181" s="60"/>
    </row>
    <row r="182" spans="1:6" x14ac:dyDescent="0.25">
      <c r="A182" s="60"/>
      <c r="B182" s="60"/>
      <c r="C182" s="60"/>
      <c r="D182" s="60"/>
      <c r="E182" s="59"/>
      <c r="F182" s="60"/>
    </row>
    <row r="183" spans="1:6" x14ac:dyDescent="0.25">
      <c r="A183" s="60"/>
      <c r="B183" s="60"/>
      <c r="C183" s="60"/>
      <c r="D183" s="60"/>
      <c r="E183" s="59"/>
      <c r="F183" s="60"/>
    </row>
    <row r="184" spans="1:6" x14ac:dyDescent="0.25">
      <c r="A184" s="60"/>
      <c r="B184" s="60"/>
      <c r="C184" s="60"/>
      <c r="D184" s="60"/>
      <c r="E184" s="59"/>
      <c r="F184" s="60"/>
    </row>
    <row r="185" spans="1:6" x14ac:dyDescent="0.25">
      <c r="A185" s="60"/>
      <c r="B185" s="60"/>
      <c r="C185" s="60"/>
      <c r="D185" s="60"/>
      <c r="E185" s="59"/>
      <c r="F185" s="60"/>
    </row>
    <row r="186" spans="1:6" x14ac:dyDescent="0.25">
      <c r="A186" s="60"/>
      <c r="B186" s="60"/>
      <c r="C186" s="60"/>
      <c r="D186" s="60"/>
      <c r="E186" s="59"/>
      <c r="F186" s="60"/>
    </row>
    <row r="187" spans="1:6" x14ac:dyDescent="0.25">
      <c r="A187" s="60"/>
      <c r="B187" s="60"/>
      <c r="C187" s="60"/>
      <c r="D187" s="60"/>
      <c r="E187" s="59"/>
      <c r="F187" s="60"/>
    </row>
    <row r="188" spans="1:6" x14ac:dyDescent="0.25">
      <c r="A188" s="60"/>
      <c r="B188" s="60"/>
      <c r="C188" s="60"/>
      <c r="D188" s="60"/>
      <c r="E188" s="59"/>
      <c r="F188" s="60"/>
    </row>
    <row r="189" spans="1:6" x14ac:dyDescent="0.25">
      <c r="A189" s="60"/>
      <c r="B189" s="60"/>
      <c r="C189" s="60"/>
      <c r="D189" s="60"/>
      <c r="E189" s="59"/>
      <c r="F189" s="60"/>
    </row>
    <row r="190" spans="1:6" x14ac:dyDescent="0.25">
      <c r="A190" s="60"/>
      <c r="B190" s="60"/>
      <c r="C190" s="60"/>
      <c r="D190" s="60"/>
      <c r="E190" s="59"/>
      <c r="F190" s="60"/>
    </row>
    <row r="191" spans="1:6" x14ac:dyDescent="0.25">
      <c r="A191" s="60"/>
      <c r="B191" s="60"/>
      <c r="C191" s="60"/>
      <c r="D191" s="60"/>
      <c r="E191" s="59"/>
      <c r="F191" s="60"/>
    </row>
    <row r="192" spans="1:6" x14ac:dyDescent="0.25">
      <c r="A192" s="60"/>
      <c r="B192" s="60"/>
      <c r="C192" s="60"/>
      <c r="D192" s="60"/>
      <c r="E192" s="59"/>
      <c r="F192" s="60"/>
    </row>
    <row r="193" spans="1:6" x14ac:dyDescent="0.25">
      <c r="A193" s="60"/>
      <c r="B193" s="60"/>
      <c r="C193" s="60"/>
      <c r="D193" s="60"/>
      <c r="E193" s="59"/>
      <c r="F193" s="60"/>
    </row>
    <row r="194" spans="1:6" x14ac:dyDescent="0.25">
      <c r="A194" s="60"/>
      <c r="B194" s="60"/>
      <c r="C194" s="60"/>
      <c r="D194" s="60"/>
      <c r="E194" s="59"/>
      <c r="F194" s="60"/>
    </row>
    <row r="195" spans="1:6" x14ac:dyDescent="0.25">
      <c r="A195" s="60"/>
      <c r="B195" s="60"/>
      <c r="C195" s="60"/>
      <c r="D195" s="60"/>
      <c r="E195" s="59"/>
      <c r="F195" s="60"/>
    </row>
    <row r="196" spans="1:6" x14ac:dyDescent="0.25">
      <c r="A196" s="60"/>
      <c r="B196" s="60"/>
      <c r="C196" s="60"/>
      <c r="D196" s="60"/>
      <c r="E196" s="59"/>
      <c r="F196" s="60"/>
    </row>
    <row r="197" spans="1:6" x14ac:dyDescent="0.25">
      <c r="A197" s="60"/>
      <c r="B197" s="60"/>
      <c r="C197" s="60"/>
      <c r="D197" s="60"/>
      <c r="E197" s="59"/>
      <c r="F197" s="60"/>
    </row>
    <row r="198" spans="1:6" x14ac:dyDescent="0.25">
      <c r="A198" s="60"/>
      <c r="B198" s="60"/>
      <c r="C198" s="60"/>
      <c r="D198" s="60"/>
      <c r="E198" s="59"/>
      <c r="F198" s="60"/>
    </row>
    <row r="199" spans="1:6" x14ac:dyDescent="0.25">
      <c r="A199" s="60"/>
      <c r="B199" s="60"/>
      <c r="C199" s="60"/>
      <c r="D199" s="60"/>
      <c r="E199" s="59"/>
      <c r="F199" s="60"/>
    </row>
    <row r="200" spans="1:6" x14ac:dyDescent="0.25">
      <c r="A200" s="60"/>
      <c r="B200" s="60"/>
      <c r="C200" s="60"/>
      <c r="D200" s="60"/>
      <c r="E200" s="59"/>
      <c r="F200" s="60"/>
    </row>
    <row r="201" spans="1:6" x14ac:dyDescent="0.25">
      <c r="A201" s="60"/>
      <c r="B201" s="60"/>
      <c r="C201" s="60"/>
      <c r="D201" s="60"/>
      <c r="E201" s="59"/>
      <c r="F201" s="60"/>
    </row>
    <row r="202" spans="1:6" x14ac:dyDescent="0.25">
      <c r="A202" s="60"/>
      <c r="B202" s="60"/>
      <c r="C202" s="60"/>
      <c r="D202" s="60"/>
      <c r="E202" s="59"/>
      <c r="F202" s="60"/>
    </row>
    <row r="203" spans="1:6" x14ac:dyDescent="0.25">
      <c r="A203" s="60"/>
      <c r="B203" s="60"/>
      <c r="C203" s="60"/>
      <c r="D203" s="60"/>
      <c r="E203" s="59"/>
      <c r="F203" s="60"/>
    </row>
    <row r="204" spans="1:6" x14ac:dyDescent="0.25">
      <c r="A204" s="60"/>
      <c r="B204" s="60"/>
      <c r="C204" s="60"/>
      <c r="D204" s="60"/>
      <c r="E204" s="59"/>
      <c r="F204" s="60"/>
    </row>
    <row r="205" spans="1:6" x14ac:dyDescent="0.25">
      <c r="A205" s="60"/>
      <c r="B205" s="60"/>
      <c r="C205" s="60"/>
      <c r="D205" s="60"/>
      <c r="E205" s="59"/>
      <c r="F205" s="60"/>
    </row>
    <row r="206" spans="1:6" x14ac:dyDescent="0.25">
      <c r="A206" s="60"/>
      <c r="B206" s="60"/>
      <c r="C206" s="60"/>
      <c r="D206" s="60"/>
      <c r="E206" s="59"/>
      <c r="F206" s="60"/>
    </row>
    <row r="207" spans="1:6" x14ac:dyDescent="0.25">
      <c r="A207" s="60"/>
      <c r="B207" s="60"/>
      <c r="C207" s="60"/>
      <c r="D207" s="60"/>
      <c r="E207" s="59"/>
      <c r="F207" s="60"/>
    </row>
    <row r="208" spans="1:6" x14ac:dyDescent="0.25">
      <c r="A208" s="60"/>
      <c r="B208" s="60"/>
      <c r="C208" s="60"/>
      <c r="D208" s="60"/>
      <c r="E208" s="59"/>
      <c r="F208" s="60"/>
    </row>
    <row r="209" spans="1:6" x14ac:dyDescent="0.25">
      <c r="A209" s="60"/>
      <c r="B209" s="60"/>
      <c r="C209" s="60"/>
      <c r="D209" s="60"/>
      <c r="E209" s="59"/>
      <c r="F209" s="60"/>
    </row>
    <row r="210" spans="1:6" x14ac:dyDescent="0.25">
      <c r="A210" s="60"/>
      <c r="B210" s="60"/>
      <c r="C210" s="60"/>
      <c r="D210" s="60"/>
      <c r="E210" s="59"/>
      <c r="F210" s="60"/>
    </row>
    <row r="211" spans="1:6" x14ac:dyDescent="0.25">
      <c r="A211" s="60"/>
      <c r="B211" s="60"/>
      <c r="C211" s="60"/>
      <c r="D211" s="60"/>
      <c r="E211" s="59"/>
      <c r="F211" s="60"/>
    </row>
    <row r="212" spans="1:6" x14ac:dyDescent="0.25">
      <c r="A212" s="60"/>
      <c r="B212" s="60"/>
      <c r="C212" s="60"/>
      <c r="D212" s="60"/>
      <c r="E212" s="59"/>
      <c r="F212" s="60"/>
    </row>
    <row r="213" spans="1:6" x14ac:dyDescent="0.25">
      <c r="A213" s="60"/>
      <c r="B213" s="60"/>
      <c r="C213" s="60"/>
      <c r="D213" s="60"/>
      <c r="E213" s="59"/>
      <c r="F213" s="60"/>
    </row>
    <row r="214" spans="1:6" x14ac:dyDescent="0.25">
      <c r="A214" s="60"/>
      <c r="B214" s="60"/>
      <c r="C214" s="60"/>
      <c r="D214" s="60"/>
      <c r="E214" s="59"/>
      <c r="F214" s="60"/>
    </row>
    <row r="215" spans="1:6" x14ac:dyDescent="0.25">
      <c r="A215" s="60"/>
      <c r="B215" s="60"/>
      <c r="C215" s="60"/>
      <c r="D215" s="60"/>
      <c r="E215" s="59"/>
      <c r="F215" s="60"/>
    </row>
    <row r="216" spans="1:6" x14ac:dyDescent="0.25">
      <c r="A216" s="60"/>
      <c r="B216" s="60"/>
      <c r="C216" s="60"/>
      <c r="D216" s="60"/>
      <c r="E216" s="59"/>
      <c r="F216" s="60"/>
    </row>
    <row r="217" spans="1:6" x14ac:dyDescent="0.25">
      <c r="A217" s="60"/>
      <c r="B217" s="60"/>
      <c r="C217" s="60"/>
      <c r="D217" s="60"/>
      <c r="E217" s="59"/>
      <c r="F217" s="60"/>
    </row>
    <row r="218" spans="1:6" x14ac:dyDescent="0.25">
      <c r="A218" s="60"/>
      <c r="B218" s="60"/>
      <c r="C218" s="60"/>
      <c r="D218" s="60"/>
      <c r="E218" s="59"/>
      <c r="F218" s="60"/>
    </row>
    <row r="219" spans="1:6" x14ac:dyDescent="0.25">
      <c r="A219" s="60"/>
      <c r="B219" s="60"/>
      <c r="C219" s="60"/>
      <c r="D219" s="60"/>
      <c r="E219" s="59"/>
      <c r="F219" s="60"/>
    </row>
    <row r="220" spans="1:6" x14ac:dyDescent="0.25">
      <c r="A220" s="60"/>
      <c r="B220" s="60"/>
      <c r="C220" s="60"/>
      <c r="D220" s="60"/>
      <c r="E220" s="59"/>
      <c r="F220" s="60"/>
    </row>
    <row r="221" spans="1:6" x14ac:dyDescent="0.25">
      <c r="A221" s="60"/>
      <c r="B221" s="60"/>
      <c r="C221" s="60"/>
      <c r="D221" s="60"/>
      <c r="E221" s="59"/>
      <c r="F221" s="60"/>
    </row>
    <row r="222" spans="1:6" x14ac:dyDescent="0.25">
      <c r="A222" s="60"/>
      <c r="B222" s="60"/>
      <c r="C222" s="60"/>
      <c r="D222" s="60"/>
      <c r="E222" s="59"/>
      <c r="F222" s="60"/>
    </row>
    <row r="223" spans="1:6" x14ac:dyDescent="0.25">
      <c r="A223" s="60"/>
      <c r="B223" s="60"/>
      <c r="C223" s="60"/>
      <c r="D223" s="60"/>
      <c r="E223" s="59"/>
      <c r="F223" s="60"/>
    </row>
    <row r="224" spans="1:6" x14ac:dyDescent="0.25">
      <c r="A224" s="60"/>
      <c r="B224" s="60"/>
      <c r="C224" s="60"/>
      <c r="D224" s="60"/>
      <c r="E224" s="59"/>
      <c r="F224" s="60"/>
    </row>
    <row r="225" spans="1:6" x14ac:dyDescent="0.25">
      <c r="A225" s="60"/>
      <c r="B225" s="60"/>
      <c r="C225" s="60"/>
      <c r="D225" s="60"/>
      <c r="E225" s="59"/>
      <c r="F225" s="60"/>
    </row>
    <row r="226" spans="1:6" x14ac:dyDescent="0.25">
      <c r="A226" s="60"/>
      <c r="B226" s="60"/>
      <c r="C226" s="60"/>
      <c r="D226" s="60"/>
      <c r="E226" s="59"/>
      <c r="F226" s="60"/>
    </row>
    <row r="227" spans="1:6" x14ac:dyDescent="0.25">
      <c r="A227" s="60"/>
      <c r="B227" s="60"/>
      <c r="C227" s="60"/>
      <c r="D227" s="60"/>
      <c r="E227" s="59"/>
      <c r="F227" s="60"/>
    </row>
    <row r="228" spans="1:6" x14ac:dyDescent="0.25">
      <c r="A228" s="60"/>
      <c r="B228" s="60"/>
      <c r="C228" s="60"/>
      <c r="D228" s="60"/>
      <c r="E228" s="59"/>
      <c r="F228" s="60"/>
    </row>
    <row r="229" spans="1:6" x14ac:dyDescent="0.25">
      <c r="A229" s="60"/>
      <c r="B229" s="60"/>
      <c r="C229" s="60"/>
      <c r="D229" s="60"/>
      <c r="E229" s="59"/>
      <c r="F229" s="60"/>
    </row>
    <row r="230" spans="1:6" x14ac:dyDescent="0.25">
      <c r="A230" s="60"/>
      <c r="B230" s="60"/>
      <c r="C230" s="60"/>
      <c r="D230" s="60"/>
      <c r="E230" s="59"/>
      <c r="F230" s="60"/>
    </row>
    <row r="231" spans="1:6" x14ac:dyDescent="0.25">
      <c r="A231" s="60"/>
      <c r="B231" s="60"/>
      <c r="C231" s="60"/>
      <c r="D231" s="60"/>
      <c r="E231" s="59"/>
      <c r="F231" s="60"/>
    </row>
    <row r="232" spans="1:6" x14ac:dyDescent="0.25">
      <c r="A232" s="60"/>
      <c r="B232" s="60"/>
      <c r="C232" s="60"/>
      <c r="D232" s="60"/>
      <c r="E232" s="59"/>
      <c r="F232" s="60"/>
    </row>
    <row r="233" spans="1:6" x14ac:dyDescent="0.25">
      <c r="A233" s="60"/>
      <c r="B233" s="60"/>
      <c r="C233" s="60"/>
      <c r="D233" s="60"/>
      <c r="E233" s="59"/>
      <c r="F233" s="60"/>
    </row>
    <row r="234" spans="1:6" x14ac:dyDescent="0.25">
      <c r="A234" s="60"/>
      <c r="B234" s="60"/>
      <c r="C234" s="60"/>
      <c r="D234" s="60"/>
      <c r="E234" s="59"/>
      <c r="F234" s="60"/>
    </row>
    <row r="235" spans="1:6" x14ac:dyDescent="0.25">
      <c r="A235" s="60"/>
      <c r="B235" s="60"/>
      <c r="C235" s="60"/>
      <c r="D235" s="60"/>
      <c r="E235" s="59"/>
      <c r="F235" s="60"/>
    </row>
    <row r="236" spans="1:6" x14ac:dyDescent="0.25">
      <c r="A236" s="60"/>
      <c r="B236" s="60"/>
      <c r="C236" s="60"/>
      <c r="D236" s="60"/>
      <c r="E236" s="59"/>
      <c r="F236" s="60"/>
    </row>
    <row r="237" spans="1:6" x14ac:dyDescent="0.25">
      <c r="A237" s="60"/>
      <c r="B237" s="60"/>
      <c r="C237" s="60"/>
      <c r="D237" s="60"/>
      <c r="E237" s="59"/>
      <c r="F237" s="60"/>
    </row>
    <row r="238" spans="1:6" x14ac:dyDescent="0.25">
      <c r="A238" s="60"/>
      <c r="B238" s="60"/>
      <c r="C238" s="60"/>
      <c r="D238" s="60"/>
      <c r="E238" s="59"/>
      <c r="F238" s="60"/>
    </row>
    <row r="239" spans="1:6" x14ac:dyDescent="0.25">
      <c r="A239" s="60"/>
      <c r="B239" s="60"/>
      <c r="C239" s="60"/>
      <c r="D239" s="60"/>
      <c r="E239" s="59"/>
      <c r="F239" s="60"/>
    </row>
    <row r="240" spans="1:6" x14ac:dyDescent="0.25">
      <c r="A240" s="60"/>
      <c r="B240" s="60"/>
      <c r="C240" s="60"/>
      <c r="D240" s="60"/>
      <c r="E240" s="59"/>
      <c r="F240" s="60"/>
    </row>
    <row r="241" spans="1:6" x14ac:dyDescent="0.25">
      <c r="A241" s="60"/>
      <c r="B241" s="60"/>
      <c r="C241" s="60"/>
      <c r="D241" s="60"/>
      <c r="E241" s="59"/>
      <c r="F241" s="60"/>
    </row>
    <row r="242" spans="1:6" x14ac:dyDescent="0.25">
      <c r="A242" s="60"/>
      <c r="B242" s="60"/>
      <c r="C242" s="60"/>
      <c r="D242" s="60"/>
      <c r="E242" s="59"/>
      <c r="F242" s="60"/>
    </row>
    <row r="243" spans="1:6" x14ac:dyDescent="0.25">
      <c r="A243" s="60"/>
      <c r="B243" s="60"/>
      <c r="C243" s="60"/>
      <c r="D243" s="60"/>
      <c r="E243" s="59"/>
      <c r="F243" s="60"/>
    </row>
    <row r="244" spans="1:6" x14ac:dyDescent="0.25">
      <c r="A244" s="60"/>
      <c r="B244" s="60"/>
      <c r="C244" s="60"/>
      <c r="D244" s="60"/>
      <c r="E244" s="59"/>
      <c r="F244" s="60"/>
    </row>
    <row r="245" spans="1:6" x14ac:dyDescent="0.25">
      <c r="A245" s="60"/>
      <c r="B245" s="60"/>
      <c r="C245" s="60"/>
      <c r="D245" s="60"/>
      <c r="E245" s="59"/>
      <c r="F245" s="60"/>
    </row>
    <row r="246" spans="1:6" x14ac:dyDescent="0.25">
      <c r="A246" s="60"/>
      <c r="B246" s="60"/>
      <c r="C246" s="60"/>
      <c r="D246" s="60"/>
      <c r="E246" s="59"/>
      <c r="F246" s="60"/>
    </row>
    <row r="247" spans="1:6" x14ac:dyDescent="0.25">
      <c r="A247" s="60"/>
      <c r="B247" s="60"/>
      <c r="C247" s="60"/>
      <c r="D247" s="60"/>
      <c r="E247" s="59"/>
      <c r="F247" s="60"/>
    </row>
    <row r="248" spans="1:6" x14ac:dyDescent="0.25">
      <c r="A248" s="60"/>
      <c r="B248" s="60"/>
      <c r="C248" s="60"/>
      <c r="D248" s="60"/>
      <c r="E248" s="59"/>
      <c r="F248" s="60"/>
    </row>
    <row r="249" spans="1:6" x14ac:dyDescent="0.25">
      <c r="A249" s="60"/>
      <c r="B249" s="60"/>
      <c r="C249" s="60"/>
      <c r="D249" s="60"/>
      <c r="E249" s="59"/>
      <c r="F249" s="60"/>
    </row>
    <row r="250" spans="1:6" x14ac:dyDescent="0.25">
      <c r="A250" s="60"/>
      <c r="B250" s="60"/>
      <c r="C250" s="60"/>
      <c r="D250" s="60"/>
      <c r="E250" s="59"/>
      <c r="F250" s="60"/>
    </row>
    <row r="251" spans="1:6" x14ac:dyDescent="0.25">
      <c r="A251" s="60"/>
      <c r="B251" s="60"/>
      <c r="C251" s="60"/>
      <c r="D251" s="60"/>
      <c r="E251" s="59"/>
      <c r="F251" s="60"/>
    </row>
    <row r="252" spans="1:6" x14ac:dyDescent="0.25">
      <c r="A252" s="60"/>
      <c r="B252" s="60"/>
      <c r="C252" s="60"/>
      <c r="D252" s="60"/>
      <c r="E252" s="59"/>
      <c r="F252" s="60"/>
    </row>
    <row r="253" spans="1:6" x14ac:dyDescent="0.25">
      <c r="A253" s="60"/>
      <c r="B253" s="60"/>
      <c r="C253" s="60"/>
      <c r="D253" s="60"/>
      <c r="E253" s="59"/>
      <c r="F253" s="60"/>
    </row>
    <row r="254" spans="1:6" x14ac:dyDescent="0.25">
      <c r="A254" s="60"/>
      <c r="B254" s="60"/>
      <c r="C254" s="60"/>
      <c r="D254" s="60"/>
      <c r="E254" s="59"/>
      <c r="F254" s="60"/>
    </row>
    <row r="255" spans="1:6" x14ac:dyDescent="0.25">
      <c r="A255" s="60"/>
      <c r="B255" s="60"/>
      <c r="C255" s="60"/>
      <c r="D255" s="60"/>
      <c r="E255" s="59"/>
      <c r="F255" s="60"/>
    </row>
    <row r="256" spans="1:6" x14ac:dyDescent="0.25">
      <c r="A256" s="60"/>
      <c r="B256" s="60"/>
      <c r="C256" s="60"/>
      <c r="D256" s="60"/>
      <c r="E256" s="59"/>
      <c r="F256" s="60"/>
    </row>
    <row r="257" spans="1:6" x14ac:dyDescent="0.25">
      <c r="A257" s="60"/>
      <c r="B257" s="60"/>
      <c r="C257" s="60"/>
      <c r="D257" s="60"/>
      <c r="E257" s="59"/>
      <c r="F257" s="60"/>
    </row>
    <row r="258" spans="1:6" x14ac:dyDescent="0.25">
      <c r="A258" s="60"/>
      <c r="B258" s="60"/>
      <c r="C258" s="60"/>
      <c r="D258" s="60"/>
      <c r="E258" s="59"/>
      <c r="F258" s="60"/>
    </row>
    <row r="259" spans="1:6" x14ac:dyDescent="0.25">
      <c r="A259" s="60"/>
      <c r="B259" s="60"/>
      <c r="C259" s="60"/>
      <c r="D259" s="60"/>
      <c r="E259" s="59"/>
      <c r="F259" s="60"/>
    </row>
    <row r="260" spans="1:6" x14ac:dyDescent="0.25">
      <c r="A260" s="60"/>
      <c r="B260" s="60"/>
      <c r="C260" s="60"/>
      <c r="D260" s="60"/>
      <c r="E260" s="59"/>
      <c r="F260" s="60"/>
    </row>
    <row r="261" spans="1:6" x14ac:dyDescent="0.25">
      <c r="A261" s="60"/>
      <c r="B261" s="60"/>
      <c r="C261" s="60"/>
      <c r="D261" s="60"/>
      <c r="E261" s="59"/>
      <c r="F261" s="60"/>
    </row>
    <row r="262" spans="1:6" x14ac:dyDescent="0.25">
      <c r="A262" s="60"/>
      <c r="B262" s="60"/>
      <c r="C262" s="60"/>
      <c r="D262" s="60"/>
      <c r="E262" s="59"/>
      <c r="F262" s="60"/>
    </row>
    <row r="263" spans="1:6" x14ac:dyDescent="0.25">
      <c r="A263" s="60"/>
      <c r="B263" s="60"/>
      <c r="C263" s="60"/>
      <c r="D263" s="60"/>
      <c r="E263" s="59"/>
      <c r="F263" s="60"/>
    </row>
    <row r="264" spans="1:6" x14ac:dyDescent="0.25">
      <c r="A264" s="60"/>
      <c r="B264" s="60"/>
      <c r="C264" s="60"/>
      <c r="D264" s="60"/>
      <c r="E264" s="59"/>
      <c r="F264" s="60"/>
    </row>
    <row r="265" spans="1:6" x14ac:dyDescent="0.25">
      <c r="A265" s="60"/>
      <c r="B265" s="60"/>
      <c r="C265" s="60"/>
      <c r="D265" s="60"/>
      <c r="E265" s="59"/>
      <c r="F265" s="60"/>
    </row>
    <row r="266" spans="1:6" x14ac:dyDescent="0.25">
      <c r="A266" s="60"/>
      <c r="B266" s="60"/>
      <c r="C266" s="60"/>
      <c r="D266" s="60"/>
      <c r="E266" s="59"/>
      <c r="F266" s="60"/>
    </row>
    <row r="267" spans="1:6" x14ac:dyDescent="0.25">
      <c r="A267" s="60"/>
      <c r="B267" s="60"/>
      <c r="C267" s="60"/>
      <c r="D267" s="60"/>
      <c r="E267" s="59"/>
      <c r="F267" s="60"/>
    </row>
    <row r="268" spans="1:6" x14ac:dyDescent="0.25">
      <c r="A268" s="60"/>
      <c r="B268" s="60"/>
      <c r="C268" s="60"/>
      <c r="D268" s="60"/>
      <c r="E268" s="59"/>
      <c r="F268" s="60"/>
    </row>
    <row r="269" spans="1:6" x14ac:dyDescent="0.25">
      <c r="A269" s="60"/>
      <c r="B269" s="60"/>
      <c r="C269" s="60"/>
      <c r="D269" s="60"/>
      <c r="E269" s="59"/>
      <c r="F269" s="60"/>
    </row>
    <row r="270" spans="1:6" x14ac:dyDescent="0.25">
      <c r="A270" s="60"/>
      <c r="B270" s="60"/>
      <c r="C270" s="60"/>
      <c r="D270" s="60"/>
      <c r="E270" s="59"/>
      <c r="F270" s="60"/>
    </row>
    <row r="271" spans="1:6" x14ac:dyDescent="0.25">
      <c r="A271" s="60"/>
      <c r="B271" s="60"/>
      <c r="C271" s="60"/>
      <c r="D271" s="60"/>
      <c r="E271" s="59"/>
      <c r="F271" s="60"/>
    </row>
    <row r="272" spans="1:6" x14ac:dyDescent="0.25">
      <c r="A272" s="60"/>
      <c r="B272" s="60"/>
      <c r="C272" s="60"/>
      <c r="D272" s="60"/>
      <c r="E272" s="59"/>
      <c r="F272" s="60"/>
    </row>
    <row r="273" spans="1:6" x14ac:dyDescent="0.25">
      <c r="A273" s="60"/>
      <c r="B273" s="60"/>
      <c r="C273" s="60"/>
      <c r="D273" s="60"/>
      <c r="E273" s="59"/>
      <c r="F273" s="60"/>
    </row>
    <row r="274" spans="1:6" x14ac:dyDescent="0.25">
      <c r="A274" s="60"/>
      <c r="B274" s="60"/>
      <c r="C274" s="60"/>
      <c r="D274" s="60"/>
      <c r="E274" s="59"/>
      <c r="F274" s="60"/>
    </row>
    <row r="275" spans="1:6" x14ac:dyDescent="0.25">
      <c r="A275" s="60"/>
      <c r="B275" s="60"/>
      <c r="C275" s="60"/>
      <c r="D275" s="60"/>
      <c r="E275" s="59"/>
      <c r="F275" s="60"/>
    </row>
    <row r="276" spans="1:6" x14ac:dyDescent="0.25">
      <c r="A276" s="60"/>
      <c r="B276" s="60"/>
      <c r="C276" s="60"/>
      <c r="D276" s="60"/>
      <c r="E276" s="59"/>
      <c r="F276" s="60"/>
    </row>
    <row r="277" spans="1:6" x14ac:dyDescent="0.25">
      <c r="A277" s="60"/>
      <c r="B277" s="60"/>
      <c r="C277" s="60"/>
      <c r="D277" s="60"/>
      <c r="E277" s="59"/>
      <c r="F277" s="60"/>
    </row>
    <row r="278" spans="1:6" x14ac:dyDescent="0.25">
      <c r="A278" s="60"/>
      <c r="B278" s="60"/>
      <c r="C278" s="60"/>
      <c r="D278" s="60"/>
      <c r="E278" s="59"/>
      <c r="F278" s="60"/>
    </row>
    <row r="279" spans="1:6" x14ac:dyDescent="0.25">
      <c r="A279" s="60"/>
      <c r="B279" s="60"/>
      <c r="C279" s="60"/>
      <c r="D279" s="60"/>
      <c r="E279" s="59"/>
      <c r="F279" s="60"/>
    </row>
    <row r="280" spans="1:6" x14ac:dyDescent="0.25">
      <c r="A280" s="60"/>
      <c r="B280" s="60"/>
      <c r="C280" s="60"/>
      <c r="D280" s="60"/>
      <c r="E280" s="59"/>
      <c r="F280" s="60"/>
    </row>
    <row r="281" spans="1:6" x14ac:dyDescent="0.25">
      <c r="A281" s="60"/>
      <c r="B281" s="60"/>
      <c r="C281" s="60"/>
      <c r="D281" s="60"/>
      <c r="E281" s="59"/>
      <c r="F281" s="60"/>
    </row>
    <row r="282" spans="1:6" x14ac:dyDescent="0.25">
      <c r="A282" s="60"/>
      <c r="B282" s="60"/>
      <c r="C282" s="60"/>
      <c r="D282" s="60"/>
      <c r="E282" s="59"/>
      <c r="F282" s="60"/>
    </row>
    <row r="283" spans="1:6" x14ac:dyDescent="0.25">
      <c r="A283" s="60"/>
      <c r="B283" s="60"/>
      <c r="C283" s="60"/>
      <c r="D283" s="60"/>
      <c r="E283" s="59"/>
      <c r="F283" s="60"/>
    </row>
    <row r="284" spans="1:6" x14ac:dyDescent="0.25">
      <c r="A284" s="60"/>
      <c r="B284" s="60"/>
      <c r="C284" s="60"/>
      <c r="D284" s="60"/>
      <c r="E284" s="59"/>
      <c r="F284" s="60"/>
    </row>
    <row r="285" spans="1:6" x14ac:dyDescent="0.25">
      <c r="A285" s="60"/>
      <c r="B285" s="60"/>
      <c r="C285" s="60"/>
      <c r="D285" s="60"/>
      <c r="E285" s="59"/>
      <c r="F285" s="60"/>
    </row>
    <row r="286" spans="1:6" x14ac:dyDescent="0.25">
      <c r="A286" s="60"/>
      <c r="B286" s="60"/>
      <c r="C286" s="60"/>
      <c r="D286" s="60"/>
      <c r="E286" s="59"/>
      <c r="F286" s="60"/>
    </row>
    <row r="287" spans="1:6" x14ac:dyDescent="0.25">
      <c r="A287" s="60"/>
      <c r="B287" s="60"/>
      <c r="C287" s="60"/>
      <c r="D287" s="60"/>
      <c r="E287" s="59"/>
      <c r="F287" s="60"/>
    </row>
    <row r="288" spans="1:6" x14ac:dyDescent="0.25">
      <c r="A288" s="60"/>
      <c r="B288" s="60"/>
      <c r="C288" s="60"/>
      <c r="D288" s="60"/>
      <c r="E288" s="59"/>
      <c r="F288" s="60"/>
    </row>
    <row r="289" spans="1:6" x14ac:dyDescent="0.25">
      <c r="A289" s="60"/>
      <c r="B289" s="60"/>
      <c r="C289" s="60"/>
      <c r="D289" s="60"/>
      <c r="E289" s="59"/>
      <c r="F289" s="60"/>
    </row>
    <row r="290" spans="1:6" x14ac:dyDescent="0.25">
      <c r="A290" s="60"/>
      <c r="B290" s="60"/>
      <c r="C290" s="60"/>
      <c r="D290" s="60"/>
      <c r="E290" s="59"/>
      <c r="F290" s="60"/>
    </row>
    <row r="291" spans="1:6" x14ac:dyDescent="0.25">
      <c r="A291" s="60"/>
      <c r="B291" s="60"/>
      <c r="C291" s="60"/>
      <c r="D291" s="60"/>
      <c r="E291" s="59"/>
      <c r="F291" s="60"/>
    </row>
    <row r="292" spans="1:6" x14ac:dyDescent="0.25">
      <c r="A292" s="60"/>
      <c r="B292" s="60"/>
      <c r="C292" s="60"/>
      <c r="D292" s="60"/>
      <c r="E292" s="59"/>
      <c r="F292" s="60"/>
    </row>
    <row r="293" spans="1:6" x14ac:dyDescent="0.25">
      <c r="A293" s="60"/>
      <c r="B293" s="60"/>
      <c r="C293" s="60"/>
      <c r="D293" s="60"/>
      <c r="E293" s="59"/>
      <c r="F293" s="60"/>
    </row>
    <row r="294" spans="1:6" x14ac:dyDescent="0.25">
      <c r="A294" s="60"/>
      <c r="B294" s="60"/>
      <c r="C294" s="60"/>
      <c r="D294" s="60"/>
      <c r="E294" s="59"/>
      <c r="F294" s="60"/>
    </row>
    <row r="295" spans="1:6" x14ac:dyDescent="0.25">
      <c r="A295" s="60"/>
      <c r="B295" s="60"/>
      <c r="C295" s="60"/>
      <c r="D295" s="60"/>
      <c r="E295" s="59"/>
      <c r="F295" s="60"/>
    </row>
    <row r="296" spans="1:6" x14ac:dyDescent="0.25">
      <c r="A296" s="60"/>
      <c r="B296" s="60"/>
      <c r="C296" s="60"/>
      <c r="D296" s="60"/>
      <c r="E296" s="59"/>
      <c r="F296" s="60"/>
    </row>
    <row r="297" spans="1:6" x14ac:dyDescent="0.25">
      <c r="A297" s="60"/>
      <c r="B297" s="60"/>
      <c r="C297" s="60"/>
      <c r="D297" s="60"/>
      <c r="E297" s="59"/>
      <c r="F297" s="60"/>
    </row>
    <row r="298" spans="1:6" x14ac:dyDescent="0.25">
      <c r="A298" s="60"/>
      <c r="B298" s="60"/>
      <c r="C298" s="60"/>
      <c r="D298" s="60"/>
      <c r="E298" s="59"/>
      <c r="F298" s="60"/>
    </row>
    <row r="299" spans="1:6" x14ac:dyDescent="0.25">
      <c r="A299" s="60"/>
      <c r="B299" s="60"/>
      <c r="C299" s="60"/>
      <c r="D299" s="60"/>
      <c r="E299" s="59"/>
      <c r="F299" s="60"/>
    </row>
    <row r="300" spans="1:6" x14ac:dyDescent="0.25">
      <c r="A300" s="60"/>
      <c r="B300" s="60"/>
      <c r="C300" s="60"/>
      <c r="D300" s="60"/>
      <c r="E300" s="59"/>
      <c r="F300" s="60"/>
    </row>
    <row r="301" spans="1:6" x14ac:dyDescent="0.25">
      <c r="A301" s="60"/>
      <c r="B301" s="60"/>
      <c r="C301" s="60"/>
      <c r="D301" s="60"/>
      <c r="E301" s="59"/>
      <c r="F301" s="60"/>
    </row>
    <row r="302" spans="1:6" x14ac:dyDescent="0.25">
      <c r="A302" s="60"/>
      <c r="B302" s="60"/>
      <c r="C302" s="60"/>
      <c r="D302" s="60"/>
      <c r="E302" s="59"/>
      <c r="F302" s="60"/>
    </row>
    <row r="303" spans="1:6" x14ac:dyDescent="0.25">
      <c r="A303" s="60"/>
      <c r="B303" s="60"/>
      <c r="C303" s="60"/>
      <c r="D303" s="60"/>
      <c r="E303" s="59"/>
      <c r="F303" s="60"/>
    </row>
    <row r="304" spans="1:6" x14ac:dyDescent="0.25">
      <c r="A304" s="60"/>
      <c r="B304" s="60"/>
      <c r="C304" s="60"/>
      <c r="D304" s="60"/>
      <c r="E304" s="59"/>
      <c r="F304" s="60"/>
    </row>
    <row r="305" spans="1:6" x14ac:dyDescent="0.25">
      <c r="A305" s="60"/>
      <c r="B305" s="60"/>
      <c r="C305" s="60"/>
      <c r="D305" s="60"/>
      <c r="E305" s="59"/>
      <c r="F305" s="60"/>
    </row>
    <row r="306" spans="1:6" x14ac:dyDescent="0.25">
      <c r="A306" s="60"/>
      <c r="B306" s="60"/>
      <c r="C306" s="60"/>
      <c r="D306" s="60"/>
      <c r="E306" s="59"/>
      <c r="F306" s="60"/>
    </row>
    <row r="307" spans="1:6" x14ac:dyDescent="0.25">
      <c r="A307" s="60"/>
      <c r="B307" s="60"/>
      <c r="C307" s="60"/>
      <c r="D307" s="60"/>
      <c r="E307" s="59"/>
      <c r="F307" s="60"/>
    </row>
    <row r="308" spans="1:6" x14ac:dyDescent="0.25">
      <c r="A308" s="60"/>
      <c r="B308" s="60"/>
      <c r="C308" s="60"/>
      <c r="D308" s="60"/>
      <c r="E308" s="59"/>
      <c r="F308" s="60"/>
    </row>
    <row r="309" spans="1:6" x14ac:dyDescent="0.25">
      <c r="A309" s="60"/>
      <c r="B309" s="60"/>
      <c r="C309" s="60"/>
      <c r="D309" s="60"/>
      <c r="E309" s="59"/>
      <c r="F309" s="60"/>
    </row>
    <row r="310" spans="1:6" x14ac:dyDescent="0.25">
      <c r="A310" s="60"/>
      <c r="B310" s="60"/>
      <c r="C310" s="60"/>
      <c r="D310" s="60"/>
      <c r="E310" s="59"/>
      <c r="F310" s="60"/>
    </row>
    <row r="311" spans="1:6" x14ac:dyDescent="0.25">
      <c r="A311" s="60"/>
      <c r="B311" s="60"/>
      <c r="C311" s="60"/>
      <c r="D311" s="60"/>
      <c r="E311" s="59"/>
      <c r="F311" s="60"/>
    </row>
    <row r="312" spans="1:6" x14ac:dyDescent="0.25">
      <c r="A312" s="60"/>
      <c r="B312" s="60"/>
      <c r="C312" s="60"/>
      <c r="D312" s="60"/>
      <c r="E312" s="59"/>
      <c r="F312" s="60"/>
    </row>
    <row r="313" spans="1:6" x14ac:dyDescent="0.25">
      <c r="A313" s="60"/>
      <c r="B313" s="60"/>
      <c r="C313" s="60"/>
      <c r="D313" s="60"/>
      <c r="E313" s="59"/>
      <c r="F313" s="60"/>
    </row>
    <row r="314" spans="1:6" x14ac:dyDescent="0.25">
      <c r="A314" s="60"/>
      <c r="B314" s="60"/>
      <c r="C314" s="60"/>
      <c r="D314" s="60"/>
      <c r="E314" s="59"/>
      <c r="F314" s="60"/>
    </row>
    <row r="315" spans="1:6" x14ac:dyDescent="0.25">
      <c r="A315" s="60"/>
      <c r="B315" s="60"/>
      <c r="C315" s="60"/>
      <c r="D315" s="60"/>
      <c r="E315" s="59"/>
      <c r="F315" s="60"/>
    </row>
    <row r="316" spans="1:6" x14ac:dyDescent="0.25">
      <c r="A316" s="60"/>
      <c r="B316" s="60"/>
      <c r="C316" s="60"/>
      <c r="D316" s="60"/>
      <c r="E316" s="59"/>
      <c r="F316" s="60"/>
    </row>
    <row r="317" spans="1:6" x14ac:dyDescent="0.25">
      <c r="A317" s="60"/>
      <c r="B317" s="60"/>
      <c r="C317" s="60"/>
      <c r="D317" s="60"/>
      <c r="E317" s="59"/>
      <c r="F317" s="60"/>
    </row>
    <row r="318" spans="1:6" x14ac:dyDescent="0.25">
      <c r="A318" s="60"/>
      <c r="B318" s="60"/>
      <c r="C318" s="60"/>
      <c r="D318" s="60"/>
      <c r="E318" s="59"/>
      <c r="F318" s="60"/>
    </row>
    <row r="319" spans="1:6" x14ac:dyDescent="0.25">
      <c r="A319" s="60"/>
      <c r="B319" s="60"/>
      <c r="C319" s="60"/>
      <c r="D319" s="60"/>
      <c r="E319" s="59"/>
      <c r="F319" s="60"/>
    </row>
    <row r="320" spans="1:6" x14ac:dyDescent="0.25">
      <c r="A320" s="60"/>
      <c r="B320" s="60"/>
      <c r="C320" s="60"/>
      <c r="D320" s="60"/>
      <c r="E320" s="59"/>
      <c r="F320" s="60"/>
    </row>
    <row r="321" spans="1:6" x14ac:dyDescent="0.25">
      <c r="A321" s="60"/>
      <c r="B321" s="60"/>
      <c r="C321" s="60"/>
      <c r="D321" s="60"/>
      <c r="E321" s="59"/>
      <c r="F321" s="60"/>
    </row>
    <row r="322" spans="1:6" x14ac:dyDescent="0.25">
      <c r="A322" s="60"/>
      <c r="B322" s="60"/>
      <c r="C322" s="60"/>
      <c r="D322" s="60"/>
      <c r="E322" s="59"/>
      <c r="F322" s="60"/>
    </row>
    <row r="323" spans="1:6" x14ac:dyDescent="0.25">
      <c r="A323" s="60"/>
      <c r="B323" s="60"/>
      <c r="C323" s="60"/>
      <c r="D323" s="60"/>
      <c r="E323" s="59"/>
      <c r="F323" s="60"/>
    </row>
    <row r="324" spans="1:6" x14ac:dyDescent="0.25">
      <c r="A324" s="60"/>
      <c r="B324" s="60"/>
      <c r="C324" s="60"/>
      <c r="D324" s="60"/>
      <c r="E324" s="59"/>
      <c r="F324" s="60"/>
    </row>
    <row r="325" spans="1:6" x14ac:dyDescent="0.25">
      <c r="A325" s="60"/>
      <c r="B325" s="60"/>
      <c r="C325" s="60"/>
      <c r="D325" s="60"/>
      <c r="E325" s="59"/>
      <c r="F325" s="60"/>
    </row>
    <row r="326" spans="1:6" x14ac:dyDescent="0.25">
      <c r="A326" s="60"/>
      <c r="B326" s="60"/>
      <c r="C326" s="60"/>
      <c r="D326" s="60"/>
      <c r="E326" s="59"/>
      <c r="F326" s="60"/>
    </row>
    <row r="327" spans="1:6" x14ac:dyDescent="0.25">
      <c r="A327" s="60"/>
      <c r="B327" s="60"/>
      <c r="C327" s="60"/>
      <c r="D327" s="60"/>
      <c r="E327" s="59"/>
      <c r="F327" s="60"/>
    </row>
    <row r="328" spans="1:6" x14ac:dyDescent="0.25">
      <c r="A328" s="60"/>
      <c r="B328" s="60"/>
      <c r="C328" s="60"/>
      <c r="D328" s="60"/>
      <c r="E328" s="59"/>
      <c r="F328" s="60"/>
    </row>
    <row r="329" spans="1:6" x14ac:dyDescent="0.25">
      <c r="A329" s="60"/>
      <c r="B329" s="60"/>
      <c r="C329" s="60"/>
      <c r="D329" s="60"/>
      <c r="E329" s="59"/>
      <c r="F329" s="60"/>
    </row>
    <row r="330" spans="1:6" x14ac:dyDescent="0.25">
      <c r="A330" s="60"/>
      <c r="B330" s="60"/>
      <c r="C330" s="60"/>
      <c r="D330" s="60"/>
      <c r="E330" s="59"/>
      <c r="F330" s="60"/>
    </row>
    <row r="331" spans="1:6" x14ac:dyDescent="0.25">
      <c r="A331" s="60"/>
      <c r="B331" s="60"/>
      <c r="C331" s="60"/>
      <c r="D331" s="60"/>
      <c r="E331" s="59"/>
      <c r="F331" s="60"/>
    </row>
    <row r="332" spans="1:6" x14ac:dyDescent="0.25">
      <c r="A332" s="60"/>
      <c r="B332" s="60"/>
      <c r="C332" s="60"/>
      <c r="D332" s="60"/>
      <c r="E332" s="59"/>
      <c r="F332" s="60"/>
    </row>
    <row r="333" spans="1:6" x14ac:dyDescent="0.25">
      <c r="A333" s="60"/>
      <c r="B333" s="60"/>
      <c r="C333" s="60"/>
      <c r="D333" s="60"/>
      <c r="E333" s="59"/>
      <c r="F333" s="60"/>
    </row>
    <row r="334" spans="1:6" x14ac:dyDescent="0.25">
      <c r="A334" s="60"/>
      <c r="B334" s="60"/>
      <c r="C334" s="60"/>
      <c r="D334" s="60"/>
      <c r="E334" s="59"/>
      <c r="F334" s="60"/>
    </row>
    <row r="335" spans="1:6" x14ac:dyDescent="0.25">
      <c r="A335" s="60"/>
      <c r="B335" s="60"/>
      <c r="C335" s="60"/>
      <c r="D335" s="60"/>
      <c r="E335" s="59"/>
      <c r="F335" s="60"/>
    </row>
    <row r="336" spans="1:6" x14ac:dyDescent="0.25">
      <c r="A336" s="60"/>
      <c r="B336" s="60"/>
      <c r="C336" s="60"/>
      <c r="D336" s="60"/>
      <c r="E336" s="59"/>
      <c r="F336" s="60"/>
    </row>
    <row r="337" spans="1:6" x14ac:dyDescent="0.25">
      <c r="A337" s="60"/>
      <c r="B337" s="60"/>
      <c r="C337" s="60"/>
      <c r="D337" s="60"/>
      <c r="E337" s="59"/>
      <c r="F337" s="60"/>
    </row>
    <row r="338" spans="1:6" x14ac:dyDescent="0.25">
      <c r="A338" s="60"/>
      <c r="B338" s="60"/>
      <c r="C338" s="60"/>
      <c r="D338" s="60"/>
      <c r="E338" s="59"/>
      <c r="F338" s="60"/>
    </row>
    <row r="339" spans="1:6" x14ac:dyDescent="0.25">
      <c r="A339" s="60"/>
      <c r="B339" s="60"/>
      <c r="C339" s="60"/>
      <c r="D339" s="60"/>
      <c r="E339" s="59"/>
      <c r="F339" s="60"/>
    </row>
    <row r="340" spans="1:6" x14ac:dyDescent="0.25">
      <c r="A340" s="60"/>
      <c r="B340" s="60"/>
      <c r="C340" s="60"/>
      <c r="D340" s="60"/>
      <c r="E340" s="59"/>
      <c r="F340" s="60"/>
    </row>
    <row r="341" spans="1:6" x14ac:dyDescent="0.25">
      <c r="A341" s="60"/>
      <c r="B341" s="60"/>
      <c r="C341" s="60"/>
      <c r="D341" s="60"/>
      <c r="E341" s="59"/>
      <c r="F341" s="60"/>
    </row>
    <row r="342" spans="1:6" x14ac:dyDescent="0.25">
      <c r="A342" s="60"/>
      <c r="B342" s="60"/>
      <c r="C342" s="60"/>
      <c r="D342" s="60"/>
      <c r="E342" s="59"/>
      <c r="F342" s="60"/>
    </row>
    <row r="343" spans="1:6" x14ac:dyDescent="0.25">
      <c r="A343" s="60"/>
      <c r="B343" s="60"/>
      <c r="C343" s="60"/>
      <c r="D343" s="60"/>
      <c r="E343" s="59"/>
      <c r="F343" s="60"/>
    </row>
    <row r="344" spans="1:6" x14ac:dyDescent="0.25">
      <c r="A344" s="60"/>
      <c r="B344" s="60"/>
      <c r="C344" s="60"/>
      <c r="D344" s="60"/>
      <c r="E344" s="59"/>
      <c r="F344" s="60"/>
    </row>
    <row r="345" spans="1:6" x14ac:dyDescent="0.25">
      <c r="A345" s="60"/>
      <c r="B345" s="60"/>
      <c r="C345" s="60"/>
      <c r="D345" s="60"/>
      <c r="E345" s="59"/>
      <c r="F345" s="60"/>
    </row>
    <row r="346" spans="1:6" x14ac:dyDescent="0.25">
      <c r="A346" s="60"/>
      <c r="B346" s="60"/>
      <c r="C346" s="60"/>
      <c r="D346" s="60"/>
      <c r="E346" s="59"/>
      <c r="F346" s="60"/>
    </row>
    <row r="347" spans="1:6" x14ac:dyDescent="0.25">
      <c r="A347" s="60"/>
      <c r="B347" s="60"/>
      <c r="C347" s="60"/>
      <c r="D347" s="60"/>
      <c r="E347" s="59"/>
      <c r="F347" s="60"/>
    </row>
    <row r="348" spans="1:6" x14ac:dyDescent="0.25">
      <c r="A348" s="60"/>
      <c r="B348" s="60"/>
      <c r="C348" s="60"/>
      <c r="D348" s="60"/>
      <c r="E348" s="59"/>
      <c r="F348" s="60"/>
    </row>
    <row r="349" spans="1:6" x14ac:dyDescent="0.25">
      <c r="A349" s="60"/>
      <c r="B349" s="60"/>
      <c r="C349" s="60"/>
      <c r="D349" s="60"/>
      <c r="E349" s="59"/>
      <c r="F349" s="60"/>
    </row>
    <row r="350" spans="1:6" x14ac:dyDescent="0.25">
      <c r="A350" s="60"/>
      <c r="B350" s="60"/>
      <c r="C350" s="60"/>
      <c r="D350" s="60"/>
      <c r="E350" s="59"/>
      <c r="F350" s="60"/>
    </row>
    <row r="351" spans="1:6" x14ac:dyDescent="0.25">
      <c r="A351" s="60"/>
      <c r="B351" s="60"/>
      <c r="C351" s="60"/>
      <c r="D351" s="60"/>
      <c r="E351" s="59"/>
      <c r="F351" s="60"/>
    </row>
    <row r="352" spans="1:6" x14ac:dyDescent="0.25">
      <c r="A352" s="60"/>
      <c r="B352" s="60"/>
      <c r="C352" s="60"/>
      <c r="D352" s="60"/>
      <c r="E352" s="59"/>
      <c r="F352" s="60"/>
    </row>
    <row r="353" spans="1:6" x14ac:dyDescent="0.25">
      <c r="A353" s="60"/>
      <c r="B353" s="60"/>
      <c r="C353" s="60"/>
      <c r="D353" s="60"/>
      <c r="E353" s="59"/>
      <c r="F353" s="60"/>
    </row>
    <row r="354" spans="1:6" x14ac:dyDescent="0.25">
      <c r="A354" s="60"/>
      <c r="B354" s="60"/>
      <c r="C354" s="60"/>
      <c r="D354" s="60"/>
      <c r="E354" s="59"/>
      <c r="F354" s="60"/>
    </row>
    <row r="355" spans="1:6" x14ac:dyDescent="0.25">
      <c r="A355" s="60"/>
      <c r="B355" s="60"/>
      <c r="C355" s="60"/>
      <c r="D355" s="60"/>
      <c r="E355" s="59"/>
      <c r="F355" s="60"/>
    </row>
    <row r="356" spans="1:6" x14ac:dyDescent="0.25">
      <c r="A356" s="60"/>
      <c r="B356" s="60"/>
      <c r="C356" s="60"/>
      <c r="D356" s="60"/>
      <c r="E356" s="59"/>
      <c r="F356" s="60"/>
    </row>
    <row r="357" spans="1:6" x14ac:dyDescent="0.25">
      <c r="A357" s="60"/>
      <c r="B357" s="60"/>
      <c r="C357" s="60"/>
      <c r="D357" s="60"/>
      <c r="E357" s="59"/>
      <c r="F357" s="60"/>
    </row>
    <row r="358" spans="1:6" x14ac:dyDescent="0.25">
      <c r="A358" s="60"/>
      <c r="B358" s="60"/>
      <c r="C358" s="60"/>
      <c r="D358" s="60"/>
      <c r="E358" s="59"/>
      <c r="F358" s="60"/>
    </row>
    <row r="359" spans="1:6" x14ac:dyDescent="0.25">
      <c r="A359" s="60"/>
      <c r="B359" s="60"/>
      <c r="C359" s="60"/>
      <c r="D359" s="60"/>
      <c r="E359" s="59"/>
      <c r="F359" s="60"/>
    </row>
    <row r="360" spans="1:6" x14ac:dyDescent="0.25">
      <c r="A360" s="60"/>
      <c r="B360" s="60"/>
      <c r="C360" s="60"/>
      <c r="D360" s="60"/>
      <c r="E360" s="59"/>
      <c r="F360" s="60"/>
    </row>
    <row r="361" spans="1:6" x14ac:dyDescent="0.25">
      <c r="A361" s="60"/>
      <c r="B361" s="60"/>
      <c r="C361" s="60"/>
      <c r="D361" s="60"/>
      <c r="E361" s="59"/>
      <c r="F361" s="60"/>
    </row>
    <row r="362" spans="1:6" x14ac:dyDescent="0.25">
      <c r="A362" s="60"/>
      <c r="B362" s="60"/>
      <c r="C362" s="60"/>
      <c r="D362" s="60"/>
      <c r="E362" s="59"/>
      <c r="F362" s="60"/>
    </row>
    <row r="363" spans="1:6" x14ac:dyDescent="0.25">
      <c r="A363" s="60"/>
      <c r="B363" s="60"/>
      <c r="C363" s="60"/>
      <c r="D363" s="60"/>
      <c r="E363" s="59"/>
      <c r="F363" s="60"/>
    </row>
    <row r="364" spans="1:6" x14ac:dyDescent="0.25">
      <c r="A364" s="60"/>
      <c r="B364" s="60"/>
      <c r="C364" s="60"/>
      <c r="D364" s="60"/>
      <c r="E364" s="59"/>
      <c r="F364" s="60"/>
    </row>
    <row r="365" spans="1:6" x14ac:dyDescent="0.25">
      <c r="A365" s="60"/>
      <c r="B365" s="60"/>
      <c r="C365" s="60"/>
      <c r="D365" s="60"/>
      <c r="E365" s="59"/>
      <c r="F365" s="60"/>
    </row>
    <row r="366" spans="1:6" x14ac:dyDescent="0.25">
      <c r="A366" s="60"/>
      <c r="B366" s="60"/>
      <c r="C366" s="60"/>
      <c r="D366" s="60"/>
      <c r="E366" s="59"/>
      <c r="F366" s="60"/>
    </row>
    <row r="367" spans="1:6" x14ac:dyDescent="0.25">
      <c r="A367" s="60"/>
      <c r="B367" s="60"/>
      <c r="C367" s="60"/>
      <c r="D367" s="60"/>
      <c r="E367" s="59"/>
      <c r="F367" s="60"/>
    </row>
    <row r="368" spans="1:6" x14ac:dyDescent="0.25">
      <c r="A368" s="60"/>
      <c r="B368" s="60"/>
      <c r="C368" s="60"/>
      <c r="D368" s="60"/>
      <c r="E368" s="59"/>
      <c r="F368" s="60"/>
    </row>
    <row r="369" spans="1:6" x14ac:dyDescent="0.25">
      <c r="A369" s="60"/>
      <c r="B369" s="60"/>
      <c r="C369" s="60"/>
      <c r="D369" s="60"/>
      <c r="E369" s="59"/>
      <c r="F369" s="60"/>
    </row>
    <row r="370" spans="1:6" x14ac:dyDescent="0.25">
      <c r="A370" s="60"/>
      <c r="B370" s="60"/>
      <c r="C370" s="60"/>
      <c r="D370" s="60"/>
      <c r="E370" s="59"/>
      <c r="F370" s="60"/>
    </row>
    <row r="371" spans="1:6" x14ac:dyDescent="0.25">
      <c r="A371" s="60"/>
      <c r="B371" s="60"/>
      <c r="C371" s="60"/>
      <c r="D371" s="60"/>
      <c r="E371" s="59"/>
      <c r="F371" s="60"/>
    </row>
    <row r="372" spans="1:6" x14ac:dyDescent="0.25">
      <c r="A372" s="60"/>
      <c r="B372" s="60"/>
      <c r="C372" s="60"/>
      <c r="D372" s="60"/>
      <c r="E372" s="59"/>
      <c r="F372" s="60"/>
    </row>
    <row r="373" spans="1:6" x14ac:dyDescent="0.25">
      <c r="A373" s="60"/>
      <c r="B373" s="60"/>
      <c r="C373" s="60"/>
      <c r="D373" s="60"/>
      <c r="E373" s="59"/>
      <c r="F373" s="60"/>
    </row>
    <row r="374" spans="1:6" x14ac:dyDescent="0.25">
      <c r="A374" s="60"/>
      <c r="B374" s="60"/>
      <c r="C374" s="60"/>
      <c r="D374" s="60"/>
      <c r="E374" s="59"/>
      <c r="F374" s="60"/>
    </row>
    <row r="375" spans="1:6" x14ac:dyDescent="0.25">
      <c r="A375" s="60"/>
      <c r="B375" s="60"/>
      <c r="C375" s="60"/>
      <c r="D375" s="60"/>
      <c r="E375" s="59"/>
      <c r="F375" s="60"/>
    </row>
    <row r="376" spans="1:6" x14ac:dyDescent="0.25">
      <c r="A376" s="60"/>
      <c r="B376" s="60"/>
      <c r="C376" s="60"/>
      <c r="D376" s="60"/>
      <c r="E376" s="59"/>
      <c r="F376" s="60"/>
    </row>
    <row r="377" spans="1:6" x14ac:dyDescent="0.25">
      <c r="A377" s="60"/>
      <c r="B377" s="60"/>
      <c r="C377" s="60"/>
      <c r="D377" s="60"/>
      <c r="E377" s="59"/>
      <c r="F377" s="60"/>
    </row>
    <row r="378" spans="1:6" x14ac:dyDescent="0.25">
      <c r="A378" s="60"/>
      <c r="B378" s="60"/>
      <c r="C378" s="60"/>
      <c r="D378" s="60"/>
      <c r="E378" s="59"/>
      <c r="F378" s="60"/>
    </row>
    <row r="379" spans="1:6" x14ac:dyDescent="0.25">
      <c r="A379" s="60"/>
      <c r="B379" s="60"/>
      <c r="C379" s="60"/>
      <c r="D379" s="60"/>
      <c r="E379" s="59"/>
      <c r="F379" s="60"/>
    </row>
    <row r="380" spans="1:6" x14ac:dyDescent="0.25">
      <c r="A380" s="60"/>
      <c r="B380" s="60"/>
      <c r="C380" s="60"/>
      <c r="D380" s="60"/>
      <c r="E380" s="59"/>
      <c r="F380" s="60"/>
    </row>
    <row r="381" spans="1:6" x14ac:dyDescent="0.25">
      <c r="A381" s="60"/>
      <c r="B381" s="60"/>
      <c r="C381" s="60"/>
      <c r="D381" s="60"/>
      <c r="E381" s="59"/>
      <c r="F381" s="60"/>
    </row>
    <row r="382" spans="1:6" x14ac:dyDescent="0.25">
      <c r="A382" s="60"/>
      <c r="B382" s="60"/>
      <c r="C382" s="60"/>
      <c r="D382" s="60"/>
      <c r="E382" s="59"/>
      <c r="F382" s="60"/>
    </row>
    <row r="383" spans="1:6" x14ac:dyDescent="0.25">
      <c r="A383" s="60"/>
      <c r="B383" s="60"/>
      <c r="C383" s="60"/>
      <c r="D383" s="60"/>
      <c r="E383" s="59"/>
      <c r="F383" s="60"/>
    </row>
    <row r="384" spans="1:6" x14ac:dyDescent="0.25">
      <c r="A384" s="60"/>
      <c r="B384" s="60"/>
      <c r="C384" s="60"/>
      <c r="D384" s="60"/>
      <c r="E384" s="59"/>
      <c r="F384" s="60"/>
    </row>
    <row r="385" spans="1:6" x14ac:dyDescent="0.25">
      <c r="A385" s="60"/>
      <c r="B385" s="60"/>
      <c r="C385" s="60"/>
      <c r="D385" s="60"/>
      <c r="E385" s="59"/>
      <c r="F385" s="60"/>
    </row>
    <row r="386" spans="1:6" x14ac:dyDescent="0.25">
      <c r="A386" s="60"/>
      <c r="B386" s="60"/>
      <c r="C386" s="60"/>
      <c r="D386" s="60"/>
      <c r="E386" s="59"/>
      <c r="F386" s="60"/>
    </row>
    <row r="387" spans="1:6" x14ac:dyDescent="0.25">
      <c r="A387" s="60"/>
      <c r="B387" s="60"/>
      <c r="C387" s="60"/>
      <c r="D387" s="60"/>
      <c r="E387" s="59"/>
      <c r="F387" s="60"/>
    </row>
    <row r="388" spans="1:6" x14ac:dyDescent="0.25">
      <c r="A388" s="60"/>
      <c r="B388" s="60"/>
      <c r="C388" s="60"/>
      <c r="D388" s="60"/>
      <c r="E388" s="59"/>
      <c r="F388" s="60"/>
    </row>
    <row r="389" spans="1:6" x14ac:dyDescent="0.25">
      <c r="A389" s="60"/>
      <c r="B389" s="60"/>
      <c r="C389" s="60"/>
      <c r="D389" s="60"/>
      <c r="E389" s="59"/>
      <c r="F389" s="60"/>
    </row>
    <row r="390" spans="1:6" x14ac:dyDescent="0.25">
      <c r="A390" s="60"/>
      <c r="B390" s="60"/>
      <c r="C390" s="60"/>
      <c r="D390" s="60"/>
      <c r="E390" s="59"/>
      <c r="F390" s="60"/>
    </row>
    <row r="391" spans="1:6" x14ac:dyDescent="0.25">
      <c r="A391" s="60"/>
      <c r="B391" s="60"/>
      <c r="C391" s="60"/>
      <c r="D391" s="60"/>
      <c r="E391" s="59"/>
      <c r="F391" s="60"/>
    </row>
    <row r="392" spans="1:6" x14ac:dyDescent="0.25">
      <c r="A392" s="60"/>
      <c r="B392" s="60"/>
      <c r="C392" s="60"/>
      <c r="D392" s="60"/>
      <c r="E392" s="59"/>
      <c r="F392" s="60"/>
    </row>
    <row r="393" spans="1:6" x14ac:dyDescent="0.25">
      <c r="A393" s="60"/>
      <c r="B393" s="60"/>
      <c r="C393" s="60"/>
      <c r="D393" s="60"/>
      <c r="E393" s="59"/>
      <c r="F393" s="60"/>
    </row>
    <row r="394" spans="1:6" x14ac:dyDescent="0.25">
      <c r="A394" s="60"/>
      <c r="B394" s="60"/>
      <c r="C394" s="60"/>
      <c r="D394" s="60"/>
      <c r="E394" s="59"/>
      <c r="F394" s="60"/>
    </row>
    <row r="395" spans="1:6" x14ac:dyDescent="0.25">
      <c r="A395" s="60"/>
      <c r="B395" s="60"/>
      <c r="C395" s="60"/>
      <c r="D395" s="60"/>
      <c r="E395" s="59"/>
      <c r="F395" s="60"/>
    </row>
    <row r="396" spans="1:6" x14ac:dyDescent="0.25">
      <c r="A396" s="60"/>
      <c r="B396" s="60"/>
      <c r="C396" s="60"/>
      <c r="D396" s="60"/>
      <c r="E396" s="59"/>
      <c r="F396" s="60"/>
    </row>
    <row r="397" spans="1:6" x14ac:dyDescent="0.25">
      <c r="A397" s="60"/>
      <c r="B397" s="60"/>
      <c r="C397" s="60"/>
      <c r="D397" s="60"/>
      <c r="E397" s="59"/>
      <c r="F397" s="60"/>
    </row>
    <row r="398" spans="1:6" x14ac:dyDescent="0.25">
      <c r="A398" s="60"/>
      <c r="B398" s="60"/>
      <c r="C398" s="60"/>
      <c r="D398" s="60"/>
      <c r="E398" s="59"/>
      <c r="F398" s="60"/>
    </row>
    <row r="399" spans="1:6" x14ac:dyDescent="0.25">
      <c r="A399" s="60"/>
      <c r="B399" s="60"/>
      <c r="C399" s="60"/>
      <c r="D399" s="60"/>
      <c r="E399" s="59"/>
      <c r="F399" s="60"/>
    </row>
    <row r="400" spans="1:6" x14ac:dyDescent="0.25">
      <c r="A400" s="60"/>
      <c r="B400" s="60"/>
      <c r="C400" s="60"/>
      <c r="D400" s="60"/>
      <c r="E400" s="59"/>
      <c r="F400" s="60"/>
    </row>
    <row r="401" spans="1:6" x14ac:dyDescent="0.25">
      <c r="A401" s="60"/>
      <c r="B401" s="60"/>
      <c r="C401" s="60"/>
      <c r="D401" s="60"/>
      <c r="E401" s="59"/>
      <c r="F401" s="60"/>
    </row>
    <row r="402" spans="1:6" x14ac:dyDescent="0.25">
      <c r="A402" s="60"/>
      <c r="B402" s="60"/>
      <c r="C402" s="60"/>
      <c r="D402" s="60"/>
      <c r="E402" s="59"/>
      <c r="F402" s="60"/>
    </row>
    <row r="403" spans="1:6" x14ac:dyDescent="0.25">
      <c r="A403" s="60"/>
      <c r="B403" s="60"/>
      <c r="C403" s="60"/>
      <c r="D403" s="60"/>
      <c r="E403" s="59"/>
      <c r="F403" s="60"/>
    </row>
    <row r="404" spans="1:6" x14ac:dyDescent="0.25">
      <c r="A404" s="60"/>
      <c r="B404" s="60"/>
      <c r="C404" s="60"/>
      <c r="D404" s="60"/>
      <c r="E404" s="59"/>
      <c r="F404" s="60"/>
    </row>
    <row r="405" spans="1:6" x14ac:dyDescent="0.25">
      <c r="A405" s="60"/>
      <c r="B405" s="60"/>
      <c r="C405" s="60"/>
      <c r="D405" s="60"/>
      <c r="E405" s="59"/>
      <c r="F405" s="60"/>
    </row>
    <row r="406" spans="1:6" x14ac:dyDescent="0.25">
      <c r="A406" s="60"/>
      <c r="B406" s="60"/>
      <c r="C406" s="60"/>
      <c r="D406" s="60"/>
      <c r="E406" s="59"/>
      <c r="F406" s="60"/>
    </row>
    <row r="407" spans="1:6" x14ac:dyDescent="0.25">
      <c r="A407" s="60"/>
      <c r="B407" s="60"/>
      <c r="C407" s="60"/>
      <c r="D407" s="60"/>
      <c r="E407" s="59"/>
      <c r="F407" s="60"/>
    </row>
    <row r="408" spans="1:6" x14ac:dyDescent="0.25">
      <c r="A408" s="60"/>
      <c r="B408" s="60"/>
      <c r="C408" s="60"/>
      <c r="D408" s="60"/>
      <c r="E408" s="59"/>
      <c r="F408" s="60"/>
    </row>
    <row r="409" spans="1:6" x14ac:dyDescent="0.25">
      <c r="A409" s="60"/>
      <c r="B409" s="60"/>
      <c r="C409" s="60"/>
      <c r="D409" s="60"/>
      <c r="E409" s="59"/>
      <c r="F409" s="60"/>
    </row>
    <row r="410" spans="1:6" x14ac:dyDescent="0.25">
      <c r="A410" s="60"/>
      <c r="B410" s="60"/>
      <c r="C410" s="60"/>
      <c r="D410" s="60"/>
      <c r="E410" s="59"/>
      <c r="F410" s="60"/>
    </row>
    <row r="411" spans="1:6" x14ac:dyDescent="0.25">
      <c r="A411" s="60"/>
      <c r="B411" s="60"/>
      <c r="C411" s="60"/>
      <c r="D411" s="60"/>
      <c r="E411" s="59"/>
      <c r="F411" s="60"/>
    </row>
    <row r="412" spans="1:6" x14ac:dyDescent="0.25">
      <c r="A412" s="60"/>
      <c r="B412" s="60"/>
      <c r="C412" s="60"/>
      <c r="D412" s="60"/>
      <c r="E412" s="59"/>
      <c r="F412" s="60"/>
    </row>
    <row r="413" spans="1:6" x14ac:dyDescent="0.25">
      <c r="A413" s="60"/>
      <c r="B413" s="60"/>
      <c r="C413" s="60"/>
      <c r="D413" s="60"/>
      <c r="E413" s="59"/>
      <c r="F413" s="60"/>
    </row>
    <row r="414" spans="1:6" x14ac:dyDescent="0.25">
      <c r="A414" s="60"/>
      <c r="B414" s="60"/>
      <c r="C414" s="60"/>
      <c r="D414" s="60"/>
      <c r="E414" s="59"/>
      <c r="F414" s="60"/>
    </row>
    <row r="415" spans="1:6" x14ac:dyDescent="0.25">
      <c r="A415" s="60"/>
      <c r="B415" s="60"/>
      <c r="C415" s="60"/>
      <c r="D415" s="60"/>
      <c r="E415" s="59"/>
      <c r="F415" s="60"/>
    </row>
    <row r="416" spans="1:6" x14ac:dyDescent="0.25">
      <c r="A416" s="60"/>
      <c r="B416" s="60"/>
      <c r="C416" s="60"/>
      <c r="D416" s="60"/>
      <c r="E416" s="59"/>
      <c r="F416" s="60"/>
    </row>
    <row r="417" spans="1:6" x14ac:dyDescent="0.25">
      <c r="A417" s="60"/>
      <c r="B417" s="60"/>
      <c r="C417" s="60"/>
      <c r="D417" s="60"/>
      <c r="E417" s="59"/>
      <c r="F417" s="60"/>
    </row>
    <row r="418" spans="1:6" x14ac:dyDescent="0.25">
      <c r="A418" s="60"/>
      <c r="B418" s="60"/>
      <c r="C418" s="60"/>
      <c r="D418" s="60"/>
      <c r="E418" s="59"/>
      <c r="F418" s="60"/>
    </row>
    <row r="419" spans="1:6" x14ac:dyDescent="0.25">
      <c r="A419" s="60"/>
      <c r="B419" s="60"/>
      <c r="C419" s="60"/>
      <c r="D419" s="60"/>
      <c r="E419" s="59"/>
      <c r="F419" s="60"/>
    </row>
    <row r="420" spans="1:6" x14ac:dyDescent="0.25">
      <c r="A420" s="60"/>
      <c r="B420" s="60"/>
      <c r="C420" s="60"/>
      <c r="D420" s="60"/>
      <c r="E420" s="59"/>
      <c r="F420" s="60"/>
    </row>
    <row r="421" spans="1:6" x14ac:dyDescent="0.25">
      <c r="A421" s="60"/>
      <c r="B421" s="60"/>
      <c r="C421" s="60"/>
      <c r="D421" s="60"/>
      <c r="E421" s="59"/>
      <c r="F421" s="60"/>
    </row>
    <row r="422" spans="1:6" x14ac:dyDescent="0.25">
      <c r="A422" s="60"/>
      <c r="B422" s="60"/>
      <c r="C422" s="60"/>
      <c r="D422" s="60"/>
      <c r="E422" s="59"/>
      <c r="F422" s="60"/>
    </row>
    <row r="423" spans="1:6" x14ac:dyDescent="0.25">
      <c r="A423" s="60"/>
      <c r="B423" s="60"/>
      <c r="C423" s="60"/>
      <c r="D423" s="60"/>
      <c r="E423" s="59"/>
      <c r="F423" s="60"/>
    </row>
    <row r="424" spans="1:6" x14ac:dyDescent="0.25">
      <c r="A424" s="60"/>
      <c r="B424" s="60"/>
      <c r="C424" s="60"/>
      <c r="D424" s="60"/>
      <c r="E424" s="59"/>
      <c r="F424" s="60"/>
    </row>
    <row r="425" spans="1:6" x14ac:dyDescent="0.25">
      <c r="A425" s="60"/>
      <c r="B425" s="60"/>
      <c r="C425" s="60"/>
      <c r="D425" s="60"/>
      <c r="E425" s="59"/>
      <c r="F425" s="60"/>
    </row>
    <row r="426" spans="1:6" x14ac:dyDescent="0.25">
      <c r="A426" s="60"/>
      <c r="B426" s="60"/>
      <c r="C426" s="60"/>
      <c r="D426" s="60"/>
      <c r="E426" s="59"/>
      <c r="F426" s="60"/>
    </row>
    <row r="427" spans="1:6" x14ac:dyDescent="0.25">
      <c r="A427" s="60"/>
      <c r="B427" s="60"/>
      <c r="C427" s="60"/>
      <c r="D427" s="60"/>
      <c r="E427" s="59"/>
      <c r="F427" s="60"/>
    </row>
    <row r="428" spans="1:6" x14ac:dyDescent="0.25">
      <c r="A428" s="60"/>
      <c r="B428" s="60"/>
      <c r="C428" s="60"/>
      <c r="D428" s="60"/>
      <c r="E428" s="59"/>
      <c r="F428" s="60"/>
    </row>
    <row r="429" spans="1:6" x14ac:dyDescent="0.25">
      <c r="A429" s="60"/>
      <c r="B429" s="60"/>
      <c r="C429" s="60"/>
      <c r="D429" s="60"/>
      <c r="E429" s="59"/>
      <c r="F429" s="60"/>
    </row>
    <row r="430" spans="1:6" x14ac:dyDescent="0.25">
      <c r="A430" s="60"/>
      <c r="B430" s="60"/>
      <c r="C430" s="60"/>
      <c r="D430" s="60"/>
      <c r="E430" s="59"/>
      <c r="F430" s="60"/>
    </row>
    <row r="431" spans="1:6" x14ac:dyDescent="0.25">
      <c r="A431" s="60"/>
      <c r="B431" s="60"/>
      <c r="C431" s="60"/>
      <c r="D431" s="60"/>
      <c r="E431" s="59"/>
      <c r="F431" s="60"/>
    </row>
    <row r="432" spans="1:6" x14ac:dyDescent="0.25">
      <c r="A432" s="60"/>
      <c r="B432" s="60"/>
      <c r="C432" s="60"/>
      <c r="D432" s="60"/>
      <c r="E432" s="59"/>
      <c r="F432" s="60"/>
    </row>
    <row r="433" spans="1:6" x14ac:dyDescent="0.25">
      <c r="A433" s="60"/>
      <c r="B433" s="60"/>
      <c r="C433" s="60"/>
      <c r="D433" s="60"/>
      <c r="E433" s="59"/>
      <c r="F433" s="60"/>
    </row>
    <row r="434" spans="1:6" x14ac:dyDescent="0.25">
      <c r="A434" s="60"/>
      <c r="B434" s="60"/>
      <c r="C434" s="60"/>
      <c r="D434" s="60"/>
      <c r="E434" s="59"/>
      <c r="F434" s="60"/>
    </row>
    <row r="435" spans="1:6" x14ac:dyDescent="0.25">
      <c r="A435" s="60"/>
      <c r="B435" s="60"/>
      <c r="C435" s="60"/>
      <c r="D435" s="60"/>
      <c r="E435" s="59"/>
      <c r="F435" s="60"/>
    </row>
    <row r="436" spans="1:6" x14ac:dyDescent="0.25">
      <c r="A436" s="60"/>
      <c r="B436" s="60"/>
      <c r="C436" s="60"/>
      <c r="D436" s="60"/>
      <c r="E436" s="59"/>
      <c r="F436" s="60"/>
    </row>
    <row r="437" spans="1:6" x14ac:dyDescent="0.25">
      <c r="A437" s="60"/>
      <c r="B437" s="60"/>
      <c r="C437" s="60"/>
      <c r="D437" s="60"/>
      <c r="E437" s="59"/>
      <c r="F437" s="60"/>
    </row>
    <row r="438" spans="1:6" x14ac:dyDescent="0.25">
      <c r="A438" s="60"/>
      <c r="B438" s="60"/>
      <c r="C438" s="60"/>
      <c r="D438" s="60"/>
      <c r="E438" s="59"/>
      <c r="F438" s="60"/>
    </row>
    <row r="439" spans="1:6" x14ac:dyDescent="0.25">
      <c r="A439" s="60"/>
      <c r="B439" s="60"/>
      <c r="C439" s="60"/>
      <c r="D439" s="60"/>
      <c r="E439" s="59"/>
      <c r="F439" s="60"/>
    </row>
    <row r="440" spans="1:6" x14ac:dyDescent="0.25">
      <c r="A440" s="60"/>
      <c r="B440" s="60"/>
      <c r="C440" s="60"/>
      <c r="D440" s="60"/>
      <c r="E440" s="59"/>
      <c r="F440" s="60"/>
    </row>
    <row r="441" spans="1:6" x14ac:dyDescent="0.25">
      <c r="A441" s="60"/>
      <c r="B441" s="60"/>
      <c r="C441" s="60"/>
      <c r="D441" s="60"/>
      <c r="E441" s="59"/>
      <c r="F441" s="60"/>
    </row>
    <row r="442" spans="1:6" x14ac:dyDescent="0.25">
      <c r="A442" s="60"/>
      <c r="B442" s="60"/>
      <c r="C442" s="60"/>
      <c r="D442" s="60"/>
      <c r="E442" s="59"/>
      <c r="F442" s="60"/>
    </row>
    <row r="443" spans="1:6" x14ac:dyDescent="0.25">
      <c r="A443" s="60"/>
      <c r="B443" s="60"/>
      <c r="C443" s="60"/>
      <c r="D443" s="60"/>
      <c r="E443" s="59"/>
      <c r="F443" s="60"/>
    </row>
    <row r="444" spans="1:6" x14ac:dyDescent="0.25">
      <c r="A444" s="60"/>
      <c r="B444" s="60"/>
      <c r="C444" s="60"/>
      <c r="D444" s="60"/>
      <c r="E444" s="59"/>
      <c r="F444" s="60"/>
    </row>
    <row r="445" spans="1:6" x14ac:dyDescent="0.25">
      <c r="A445" s="60"/>
      <c r="B445" s="60"/>
      <c r="C445" s="60"/>
      <c r="D445" s="60"/>
      <c r="E445" s="59"/>
      <c r="F445" s="60"/>
    </row>
    <row r="446" spans="1:6" x14ac:dyDescent="0.25">
      <c r="A446" s="60"/>
      <c r="B446" s="60"/>
      <c r="C446" s="60"/>
      <c r="D446" s="60"/>
      <c r="E446" s="59"/>
      <c r="F446" s="60"/>
    </row>
    <row r="447" spans="1:6" x14ac:dyDescent="0.25">
      <c r="A447" s="60"/>
      <c r="B447" s="60"/>
      <c r="C447" s="60"/>
      <c r="D447" s="60"/>
      <c r="E447" s="59"/>
      <c r="F447" s="60"/>
    </row>
    <row r="448" spans="1:6" x14ac:dyDescent="0.25">
      <c r="A448" s="60"/>
      <c r="B448" s="60"/>
      <c r="C448" s="60"/>
      <c r="D448" s="60"/>
      <c r="E448" s="59"/>
      <c r="F448" s="60"/>
    </row>
    <row r="449" spans="1:6" x14ac:dyDescent="0.25">
      <c r="A449" s="60"/>
      <c r="B449" s="60"/>
      <c r="C449" s="60"/>
      <c r="D449" s="60"/>
      <c r="E449" s="59"/>
      <c r="F449" s="60"/>
    </row>
    <row r="450" spans="1:6" x14ac:dyDescent="0.25">
      <c r="A450" s="60"/>
      <c r="B450" s="60"/>
      <c r="C450" s="60"/>
      <c r="D450" s="60"/>
      <c r="E450" s="59"/>
      <c r="F450" s="60"/>
    </row>
    <row r="451" spans="1:6" x14ac:dyDescent="0.25">
      <c r="A451" s="60"/>
      <c r="B451" s="60"/>
      <c r="C451" s="60"/>
      <c r="D451" s="60"/>
      <c r="E451" s="59"/>
      <c r="F451" s="60"/>
    </row>
    <row r="452" spans="1:6" x14ac:dyDescent="0.25">
      <c r="A452" s="60"/>
      <c r="B452" s="60"/>
      <c r="C452" s="60"/>
      <c r="D452" s="60"/>
      <c r="E452" s="59"/>
      <c r="F452" s="60"/>
    </row>
    <row r="453" spans="1:6" x14ac:dyDescent="0.25">
      <c r="A453" s="60"/>
      <c r="B453" s="60"/>
      <c r="C453" s="60"/>
      <c r="D453" s="60"/>
      <c r="E453" s="59"/>
      <c r="F453" s="60"/>
    </row>
    <row r="454" spans="1:6" x14ac:dyDescent="0.25">
      <c r="A454" s="60"/>
      <c r="B454" s="60"/>
      <c r="C454" s="60"/>
      <c r="D454" s="60"/>
      <c r="E454" s="59"/>
      <c r="F454" s="60"/>
    </row>
    <row r="455" spans="1:6" x14ac:dyDescent="0.25">
      <c r="A455" s="60"/>
      <c r="B455" s="60"/>
      <c r="C455" s="60"/>
      <c r="D455" s="60"/>
      <c r="E455" s="59"/>
      <c r="F455" s="60"/>
    </row>
    <row r="456" spans="1:6" x14ac:dyDescent="0.25">
      <c r="A456" s="60"/>
      <c r="B456" s="60"/>
      <c r="C456" s="60"/>
      <c r="D456" s="60"/>
      <c r="E456" s="59"/>
      <c r="F456" s="60"/>
    </row>
    <row r="457" spans="1:6" x14ac:dyDescent="0.25">
      <c r="A457" s="60"/>
      <c r="B457" s="60"/>
      <c r="C457" s="60"/>
      <c r="D457" s="60"/>
      <c r="E457" s="59"/>
      <c r="F457" s="60"/>
    </row>
    <row r="458" spans="1:6" x14ac:dyDescent="0.25">
      <c r="A458" s="60"/>
      <c r="B458" s="60"/>
      <c r="C458" s="60"/>
      <c r="D458" s="60"/>
      <c r="E458" s="59"/>
      <c r="F458" s="60"/>
    </row>
    <row r="459" spans="1:6" x14ac:dyDescent="0.25">
      <c r="A459" s="60"/>
      <c r="B459" s="60"/>
      <c r="C459" s="60"/>
      <c r="D459" s="60"/>
      <c r="E459" s="59"/>
      <c r="F459" s="60"/>
    </row>
    <row r="460" spans="1:6" x14ac:dyDescent="0.25">
      <c r="A460" s="60"/>
      <c r="B460" s="60"/>
      <c r="C460" s="60"/>
      <c r="D460" s="60"/>
      <c r="E460" s="59"/>
      <c r="F460" s="60"/>
    </row>
    <row r="461" spans="1:6" x14ac:dyDescent="0.25">
      <c r="A461" s="60"/>
      <c r="B461" s="60"/>
      <c r="C461" s="60"/>
      <c r="D461" s="60"/>
      <c r="E461" s="59"/>
      <c r="F461" s="60"/>
    </row>
    <row r="462" spans="1:6" x14ac:dyDescent="0.25">
      <c r="A462" s="60"/>
      <c r="B462" s="60"/>
      <c r="C462" s="60"/>
      <c r="D462" s="60"/>
      <c r="E462" s="59"/>
      <c r="F462" s="60"/>
    </row>
    <row r="463" spans="1:6" x14ac:dyDescent="0.25">
      <c r="A463" s="60"/>
      <c r="B463" s="60"/>
      <c r="C463" s="60"/>
      <c r="D463" s="60"/>
      <c r="E463" s="59"/>
      <c r="F463" s="60"/>
    </row>
    <row r="464" spans="1:6" x14ac:dyDescent="0.25">
      <c r="A464" s="60"/>
      <c r="B464" s="60"/>
      <c r="C464" s="60"/>
      <c r="D464" s="60"/>
      <c r="E464" s="59"/>
      <c r="F464" s="60"/>
    </row>
    <row r="465" spans="1:6" x14ac:dyDescent="0.25">
      <c r="A465" s="60"/>
      <c r="B465" s="60"/>
      <c r="C465" s="60"/>
      <c r="D465" s="60"/>
      <c r="E465" s="59"/>
      <c r="F465" s="60"/>
    </row>
    <row r="466" spans="1:6" x14ac:dyDescent="0.25">
      <c r="A466" s="60"/>
      <c r="B466" s="60"/>
      <c r="C466" s="60"/>
      <c r="D466" s="60"/>
      <c r="E466" s="59"/>
      <c r="F466" s="60"/>
    </row>
    <row r="467" spans="1:6" x14ac:dyDescent="0.25">
      <c r="A467" s="60"/>
      <c r="B467" s="60"/>
      <c r="C467" s="60"/>
      <c r="D467" s="60"/>
      <c r="E467" s="59"/>
      <c r="F467" s="60"/>
    </row>
    <row r="468" spans="1:6" x14ac:dyDescent="0.25">
      <c r="A468" s="60"/>
      <c r="B468" s="60"/>
      <c r="C468" s="60"/>
      <c r="D468" s="60"/>
      <c r="E468" s="59"/>
      <c r="F468" s="60"/>
    </row>
    <row r="469" spans="1:6" x14ac:dyDescent="0.25">
      <c r="A469" s="60"/>
      <c r="B469" s="60"/>
      <c r="C469" s="60"/>
      <c r="D469" s="60"/>
      <c r="E469" s="59"/>
      <c r="F469" s="60"/>
    </row>
    <row r="470" spans="1:6" x14ac:dyDescent="0.25">
      <c r="A470" s="60"/>
      <c r="B470" s="60"/>
      <c r="C470" s="60"/>
      <c r="D470" s="60"/>
      <c r="E470" s="59"/>
      <c r="F470" s="60"/>
    </row>
    <row r="471" spans="1:6" x14ac:dyDescent="0.25">
      <c r="A471" s="60"/>
      <c r="B471" s="60"/>
      <c r="C471" s="60"/>
      <c r="D471" s="60"/>
      <c r="E471" s="59"/>
      <c r="F471" s="60"/>
    </row>
    <row r="472" spans="1:6" x14ac:dyDescent="0.25">
      <c r="A472" s="60"/>
      <c r="B472" s="60"/>
      <c r="C472" s="60"/>
      <c r="D472" s="60"/>
      <c r="E472" s="59"/>
      <c r="F472" s="60"/>
    </row>
    <row r="473" spans="1:6" x14ac:dyDescent="0.25">
      <c r="A473" s="60"/>
      <c r="B473" s="60"/>
      <c r="C473" s="60"/>
      <c r="D473" s="60"/>
      <c r="E473" s="59"/>
      <c r="F473" s="60"/>
    </row>
    <row r="474" spans="1:6" x14ac:dyDescent="0.25">
      <c r="A474" s="60"/>
      <c r="B474" s="60"/>
      <c r="C474" s="60"/>
      <c r="D474" s="60"/>
      <c r="E474" s="59"/>
      <c r="F474" s="60"/>
    </row>
    <row r="475" spans="1:6" x14ac:dyDescent="0.25">
      <c r="A475" s="60"/>
      <c r="B475" s="60"/>
      <c r="C475" s="60"/>
      <c r="D475" s="60"/>
      <c r="E475" s="59"/>
      <c r="F475" s="60"/>
    </row>
    <row r="476" spans="1:6" x14ac:dyDescent="0.25">
      <c r="A476" s="60"/>
      <c r="B476" s="60"/>
      <c r="C476" s="60"/>
      <c r="D476" s="60"/>
      <c r="E476" s="59"/>
      <c r="F476" s="60"/>
    </row>
    <row r="477" spans="1:6" x14ac:dyDescent="0.25">
      <c r="A477" s="60"/>
      <c r="B477" s="60"/>
      <c r="C477" s="60"/>
      <c r="D477" s="60"/>
      <c r="E477" s="59"/>
      <c r="F477" s="60"/>
    </row>
    <row r="478" spans="1:6" x14ac:dyDescent="0.25">
      <c r="A478" s="60"/>
      <c r="B478" s="60"/>
      <c r="C478" s="60"/>
      <c r="D478" s="60"/>
      <c r="E478" s="59"/>
      <c r="F478" s="60"/>
    </row>
    <row r="479" spans="1:6" x14ac:dyDescent="0.25">
      <c r="A479" s="60"/>
      <c r="B479" s="60"/>
      <c r="C479" s="60"/>
      <c r="D479" s="60"/>
      <c r="E479" s="59"/>
      <c r="F479" s="60"/>
    </row>
    <row r="480" spans="1:6" x14ac:dyDescent="0.25">
      <c r="A480" s="60"/>
      <c r="B480" s="60"/>
      <c r="C480" s="60"/>
      <c r="D480" s="60"/>
      <c r="E480" s="59"/>
      <c r="F480" s="60"/>
    </row>
    <row r="481" spans="1:6" x14ac:dyDescent="0.25">
      <c r="A481" s="60"/>
      <c r="B481" s="60"/>
      <c r="C481" s="60"/>
      <c r="D481" s="60"/>
      <c r="E481" s="59"/>
      <c r="F481" s="60"/>
    </row>
    <row r="482" spans="1:6" x14ac:dyDescent="0.25">
      <c r="A482" s="60"/>
      <c r="B482" s="60"/>
      <c r="C482" s="60"/>
      <c r="D482" s="60"/>
      <c r="E482" s="59"/>
      <c r="F482" s="60"/>
    </row>
    <row r="483" spans="1:6" x14ac:dyDescent="0.25">
      <c r="A483" s="60"/>
      <c r="B483" s="60"/>
      <c r="C483" s="60"/>
      <c r="D483" s="60"/>
      <c r="E483" s="59"/>
      <c r="F483" s="60"/>
    </row>
    <row r="484" spans="1:6" x14ac:dyDescent="0.25">
      <c r="A484" s="60"/>
      <c r="B484" s="60"/>
      <c r="C484" s="60"/>
      <c r="D484" s="60"/>
      <c r="E484" s="59"/>
      <c r="F484" s="60"/>
    </row>
    <row r="485" spans="1:6" x14ac:dyDescent="0.25">
      <c r="A485" s="60"/>
      <c r="B485" s="60"/>
      <c r="C485" s="60"/>
      <c r="D485" s="60"/>
      <c r="E485" s="59"/>
      <c r="F485" s="60"/>
    </row>
    <row r="486" spans="1:6" x14ac:dyDescent="0.25">
      <c r="A486" s="60"/>
      <c r="B486" s="60"/>
      <c r="C486" s="60"/>
      <c r="D486" s="60"/>
      <c r="E486" s="59"/>
      <c r="F486" s="60"/>
    </row>
    <row r="487" spans="1:6" x14ac:dyDescent="0.25">
      <c r="A487" s="60"/>
      <c r="B487" s="60"/>
      <c r="C487" s="60"/>
      <c r="D487" s="60"/>
      <c r="E487" s="59"/>
      <c r="F487" s="60"/>
    </row>
    <row r="488" spans="1:6" x14ac:dyDescent="0.25">
      <c r="A488" s="60"/>
      <c r="B488" s="60"/>
      <c r="C488" s="60"/>
      <c r="D488" s="60"/>
      <c r="E488" s="59"/>
      <c r="F488" s="60"/>
    </row>
    <row r="489" spans="1:6" x14ac:dyDescent="0.25">
      <c r="A489" s="60"/>
      <c r="B489" s="60"/>
      <c r="C489" s="60"/>
      <c r="D489" s="60"/>
      <c r="E489" s="59"/>
      <c r="F489" s="60"/>
    </row>
    <row r="490" spans="1:6" x14ac:dyDescent="0.25">
      <c r="A490" s="60"/>
      <c r="B490" s="60"/>
      <c r="C490" s="60"/>
      <c r="D490" s="60"/>
      <c r="E490" s="59"/>
      <c r="F490" s="60"/>
    </row>
    <row r="491" spans="1:6" x14ac:dyDescent="0.25">
      <c r="A491" s="60"/>
      <c r="B491" s="60"/>
      <c r="C491" s="60"/>
      <c r="D491" s="60"/>
      <c r="E491" s="59"/>
      <c r="F491" s="60"/>
    </row>
    <row r="492" spans="1:6" x14ac:dyDescent="0.25">
      <c r="A492" s="60"/>
      <c r="B492" s="60"/>
      <c r="C492" s="60"/>
      <c r="D492" s="60"/>
      <c r="E492" s="59"/>
      <c r="F492" s="60"/>
    </row>
    <row r="493" spans="1:6" x14ac:dyDescent="0.25">
      <c r="A493" s="60"/>
      <c r="B493" s="60"/>
      <c r="C493" s="60"/>
      <c r="D493" s="60"/>
      <c r="E493" s="59"/>
      <c r="F493" s="60"/>
    </row>
    <row r="494" spans="1:6" x14ac:dyDescent="0.25">
      <c r="A494" s="60"/>
      <c r="B494" s="60"/>
      <c r="C494" s="60"/>
      <c r="D494" s="60"/>
      <c r="E494" s="59"/>
      <c r="F494" s="60"/>
    </row>
    <row r="495" spans="1:6" x14ac:dyDescent="0.25">
      <c r="A495" s="60"/>
      <c r="B495" s="60"/>
      <c r="C495" s="60"/>
      <c r="D495" s="60"/>
      <c r="E495" s="59"/>
      <c r="F495" s="60"/>
    </row>
    <row r="496" spans="1:6" x14ac:dyDescent="0.25">
      <c r="A496" s="60"/>
      <c r="B496" s="60"/>
      <c r="C496" s="60"/>
      <c r="D496" s="60"/>
      <c r="E496" s="59"/>
      <c r="F496" s="60"/>
    </row>
    <row r="497" spans="1:6" x14ac:dyDescent="0.25">
      <c r="A497" s="60"/>
      <c r="B497" s="60"/>
      <c r="C497" s="60"/>
      <c r="D497" s="60"/>
      <c r="E497" s="59"/>
      <c r="F497" s="60"/>
    </row>
    <row r="498" spans="1:6" x14ac:dyDescent="0.25">
      <c r="A498" s="60"/>
      <c r="B498" s="60"/>
      <c r="C498" s="60"/>
      <c r="D498" s="60"/>
      <c r="E498" s="59"/>
      <c r="F498" s="60"/>
    </row>
    <row r="499" spans="1:6" x14ac:dyDescent="0.25">
      <c r="A499" s="60"/>
      <c r="B499" s="60"/>
      <c r="C499" s="60"/>
      <c r="D499" s="60"/>
      <c r="E499" s="59"/>
      <c r="F499" s="60"/>
    </row>
    <row r="500" spans="1:6" x14ac:dyDescent="0.25">
      <c r="A500" s="60"/>
      <c r="B500" s="60"/>
      <c r="C500" s="60"/>
      <c r="D500" s="60"/>
      <c r="E500" s="59"/>
      <c r="F500" s="60"/>
    </row>
  </sheetData>
  <sheetProtection algorithmName="SHA-512" hashValue="qW/Eibaj+oQX0dKOYuhICROJE341p8C1DLFrjZWNNDqtiEvQJCSaHVj5P+zp7PsdP1UPQUFsbeKkXfMHnf6N6w==" saltValue="ncrGW8s7ZBFjNkC2PKknBg==" spinCount="100000" sheet="1" objects="1" scenarios="1"/>
  <mergeCells count="5">
    <mergeCell ref="A7:F7"/>
    <mergeCell ref="B8:F8"/>
    <mergeCell ref="A2:F2"/>
    <mergeCell ref="A3:F3"/>
    <mergeCell ref="A4:F4"/>
  </mergeCells>
  <dataValidations xWindow="934" yWindow="491" count="2">
    <dataValidation allowBlank="1" showInputMessage="1" showErrorMessage="1" promptTitle="Bilgiler" prompt="Bu davanın açıldığı belediyeyi ifade eder." sqref="A10" xr:uid="{7E5D0CAA-5B13-49B6-BA4E-9EAA3069DAAE}"/>
    <dataValidation allowBlank="1" showInputMessage="1" showErrorMessage="1" promptTitle="Bilgiler" prompt="CB'ler, bir karar verme beyanı vermeye değil, yalnızca denetim planlama aşamasıyla alaka düzeyinin bir göstergesi olarak bir ciddiyet seviyesi derecelendirmeye teşvik edilir." sqref="E10" xr:uid="{B51A97A0-2216-4C0D-9F14-34063627B90A}"/>
  </dataValidations>
  <pageMargins left="0.511811024" right="0.511811024" top="0.78740157499999996" bottom="0.78740157499999996" header="0.31496062000000002" footer="0.31496062000000002"/>
  <pageSetup orientation="portrait"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ellIs" priority="176" operator="equal" id="{CC3C600D-F57F-4400-AAF2-08C87A552393}">
            <xm:f>'Hidden Lists'!$K$14</xm:f>
            <x14:dxf>
              <font>
                <color theme="0" tint="-0.499984740745262"/>
              </font>
              <fill>
                <patternFill>
                  <bgColor theme="0" tint="-0.14996795556505021"/>
                </patternFill>
              </fill>
            </x14:dxf>
          </x14:cfRule>
          <x14:cfRule type="cellIs" priority="177" operator="equal" id="{94C9A63E-1DE5-45AA-91F5-1666F6537647}">
            <xm:f>'Hidden Lists'!$K$13</xm:f>
            <x14:dxf>
              <font>
                <color rgb="FF006100"/>
              </font>
              <fill>
                <patternFill>
                  <bgColor rgb="FFC6EFCE"/>
                </patternFill>
              </fill>
            </x14:dxf>
          </x14:cfRule>
          <x14:cfRule type="cellIs" priority="178" operator="equal" id="{259A26EE-84A0-4570-8267-CDA17F6F1C95}">
            <xm:f>'Hidden Lists'!$K$11</xm:f>
            <x14:dxf>
              <font>
                <color rgb="FF9C0006"/>
              </font>
              <fill>
                <patternFill>
                  <bgColor rgb="FFFFC7CE"/>
                </patternFill>
              </fill>
            </x14:dxf>
          </x14:cfRule>
          <x14:cfRule type="cellIs" priority="179" operator="equal" id="{FFABC552-B502-424B-9972-74164DA6E4D4}">
            <xm:f>'Hidden Lists'!$K$12</xm:f>
            <x14:dxf>
              <font>
                <color rgb="FF9C5700"/>
              </font>
              <fill>
                <patternFill>
                  <bgColor rgb="FFFFEB9C"/>
                </patternFill>
              </fill>
            </x14:dxf>
          </x14:cfRule>
          <xm:sqref>E11:E500</xm:sqref>
        </x14:conditionalFormatting>
      </x14:conditionalFormattings>
    </ext>
    <ext xmlns:x14="http://schemas.microsoft.com/office/spreadsheetml/2009/9/main" uri="{CCE6A557-97BC-4b89-ADB6-D9C93CAAB3DF}">
      <x14:dataValidations xmlns:xm="http://schemas.microsoft.com/office/excel/2006/main" xWindow="934" yWindow="491" count="2">
        <x14:dataValidation type="list" allowBlank="1" showInputMessage="1" showErrorMessage="1" xr:uid="{8338105F-EDF0-44C4-9EF7-FDBC20AD1B41}">
          <x14:formula1>
            <xm:f>'Hidden Lists'!$F$15:$F$17</xm:f>
          </x14:formula1>
          <xm:sqref>C11:C500</xm:sqref>
        </x14:dataValidation>
        <x14:dataValidation type="list" allowBlank="1" showInputMessage="1" showErrorMessage="1" xr:uid="{BBE48522-871B-4324-B555-A60EE641B67B}">
          <x14:formula1>
            <xm:f>'Hidden Lists'!$K$11:$K$14</xm:f>
          </x14:formula1>
          <xm:sqref>E11:E500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EAE4-4CAE-421E-9011-13CB7D60D978}">
  <sheetPr>
    <tabColor rgb="FFCCDE82"/>
  </sheetPr>
  <dimension ref="A1:L29"/>
  <sheetViews>
    <sheetView zoomScale="90" zoomScaleNormal="90" workbookViewId="0">
      <selection activeCell="D1" sqref="D1"/>
    </sheetView>
  </sheetViews>
  <sheetFormatPr defaultColWidth="9.140625" defaultRowHeight="13.5" x14ac:dyDescent="0.25"/>
  <cols>
    <col min="1" max="1" width="9.5703125" style="140" bestFit="1" customWidth="1"/>
    <col min="2" max="2" width="20.85546875" style="140" customWidth="1"/>
    <col min="3" max="3" width="21.28515625" style="140" bestFit="1" customWidth="1"/>
    <col min="4" max="4" width="65.42578125" style="140" customWidth="1"/>
    <col min="5" max="5" width="3.85546875" style="140" customWidth="1"/>
    <col min="6" max="6" width="67.7109375" style="140" customWidth="1"/>
    <col min="7" max="7" width="16.42578125" style="140" bestFit="1" customWidth="1"/>
    <col min="8" max="16384" width="9.140625" style="2"/>
  </cols>
  <sheetData>
    <row r="1" spans="1:12" x14ac:dyDescent="0.25">
      <c r="A1" s="137"/>
      <c r="B1" s="138"/>
      <c r="C1" s="138"/>
      <c r="D1" s="138"/>
      <c r="E1" s="139"/>
      <c r="F1" s="113"/>
      <c r="G1" s="204" t="str">
        <f>'1.Başvuru Formu'!K1</f>
        <v>Versiyon 1.1, Temmuz 2021</v>
      </c>
    </row>
    <row r="2" spans="1:12" ht="20.25" x14ac:dyDescent="0.25">
      <c r="A2" s="562" t="s">
        <v>239</v>
      </c>
      <c r="B2" s="563"/>
      <c r="C2" s="563"/>
      <c r="D2" s="563"/>
      <c r="E2" s="563"/>
      <c r="F2" s="563"/>
      <c r="G2" s="564"/>
    </row>
    <row r="3" spans="1:12" ht="33.75" customHeight="1" x14ac:dyDescent="0.25">
      <c r="A3" s="565" t="str">
        <f>'1.Başvuru Formu'!A3:K3</f>
        <v>Tedarik Zinciri Sertifika Sahipleri ve Başvuru Sahipleri için
Tekli işletme ve çoklu işletme sertifikasyonu</v>
      </c>
      <c r="B3" s="566"/>
      <c r="C3" s="566"/>
      <c r="D3" s="566"/>
      <c r="E3" s="566"/>
      <c r="F3" s="566"/>
      <c r="G3" s="567"/>
    </row>
    <row r="4" spans="1:12" ht="14.25" x14ac:dyDescent="0.25">
      <c r="A4" s="568" t="str">
        <f>'1.Başvuru Formu'!A4:K4</f>
        <v>Sürdürülebilir Tarım Standardı 2020 v1.1</v>
      </c>
      <c r="B4" s="569"/>
      <c r="C4" s="569"/>
      <c r="D4" s="569"/>
      <c r="E4" s="569"/>
      <c r="F4" s="569"/>
      <c r="G4" s="570"/>
    </row>
    <row r="5" spans="1:12" ht="73.5" customHeight="1" x14ac:dyDescent="0.25">
      <c r="A5" s="649" t="s">
        <v>240</v>
      </c>
      <c r="B5" s="650"/>
      <c r="C5" s="650"/>
      <c r="D5" s="650"/>
      <c r="E5" s="650"/>
      <c r="F5" s="650"/>
      <c r="G5" s="651"/>
      <c r="I5" s="162"/>
      <c r="J5" s="162"/>
      <c r="K5" s="162"/>
      <c r="L5" s="162"/>
    </row>
    <row r="6" spans="1:12" x14ac:dyDescent="0.25">
      <c r="I6" s="162"/>
      <c r="J6" s="162"/>
      <c r="K6" s="162"/>
      <c r="L6" s="162"/>
    </row>
    <row r="7" spans="1:12" x14ac:dyDescent="0.25">
      <c r="C7" s="141" t="s">
        <v>241</v>
      </c>
      <c r="G7" s="401">
        <f>(C8*C12)*((SUM(C9:C11)*C15)+C14)</f>
        <v>0</v>
      </c>
      <c r="H7" s="73"/>
      <c r="I7" s="162"/>
      <c r="J7" s="162"/>
      <c r="K7" s="162"/>
      <c r="L7" s="162"/>
    </row>
    <row r="8" spans="1:12" x14ac:dyDescent="0.25">
      <c r="A8" s="395" t="s">
        <v>242</v>
      </c>
      <c r="B8" s="396" t="s">
        <v>243</v>
      </c>
      <c r="C8" s="397">
        <f>IFERROR(VLOOKUP('1.Başvuru Formu'!C41,Factors!AO9:AQ13,2,FALSE),0)</f>
        <v>0</v>
      </c>
      <c r="D8" s="398" t="s">
        <v>244</v>
      </c>
      <c r="F8" s="85" t="s">
        <v>245</v>
      </c>
      <c r="G8" s="164">
        <f>CEILING(G7,0.5)</f>
        <v>0</v>
      </c>
      <c r="H8" s="73"/>
      <c r="I8" s="162"/>
      <c r="J8" s="162"/>
      <c r="K8" s="162"/>
      <c r="L8" s="162"/>
    </row>
    <row r="9" spans="1:12" x14ac:dyDescent="0.25">
      <c r="A9" s="88" t="s">
        <v>246</v>
      </c>
      <c r="B9" s="142" t="s">
        <v>247</v>
      </c>
      <c r="C9" s="143">
        <v>0.25</v>
      </c>
      <c r="D9" s="144" t="s">
        <v>248</v>
      </c>
      <c r="F9" s="455" t="s">
        <v>1119</v>
      </c>
      <c r="G9" s="143">
        <f>IFERROR(CEILING(G8/'2.Denetim Planı'!B73,0.5),1)</f>
        <v>1</v>
      </c>
      <c r="H9" s="167"/>
      <c r="I9" s="163"/>
      <c r="J9" s="162"/>
      <c r="K9" s="162"/>
      <c r="L9" s="162"/>
    </row>
    <row r="10" spans="1:12" x14ac:dyDescent="0.25">
      <c r="A10" s="86" t="s">
        <v>249</v>
      </c>
      <c r="B10" s="142" t="s">
        <v>250</v>
      </c>
      <c r="C10" s="143">
        <f>'2.Denetim Planı'!B78*0.25</f>
        <v>0</v>
      </c>
      <c r="D10" s="454" t="s">
        <v>251</v>
      </c>
      <c r="F10" s="456" t="s">
        <v>1120</v>
      </c>
      <c r="G10" s="397">
        <f>G9+C13</f>
        <v>1</v>
      </c>
      <c r="H10" s="73"/>
      <c r="I10" s="163"/>
      <c r="J10" s="162"/>
      <c r="K10" s="162"/>
      <c r="L10" s="162"/>
    </row>
    <row r="11" spans="1:12" x14ac:dyDescent="0.25">
      <c r="A11" s="86" t="s">
        <v>252</v>
      </c>
      <c r="B11" s="142" t="s">
        <v>253</v>
      </c>
      <c r="C11" s="143">
        <f>'2.Denetim Planı'!B85*0.03</f>
        <v>0</v>
      </c>
      <c r="D11" s="144" t="s">
        <v>254</v>
      </c>
      <c r="F11" s="509" t="s">
        <v>255</v>
      </c>
      <c r="G11" s="510"/>
      <c r="H11" s="73"/>
      <c r="I11" s="162"/>
      <c r="J11" s="162"/>
      <c r="K11" s="162"/>
      <c r="L11" s="162"/>
    </row>
    <row r="12" spans="1:12" ht="43.5" customHeight="1" x14ac:dyDescent="0.25">
      <c r="A12" s="402" t="s">
        <v>1130</v>
      </c>
      <c r="B12" s="396" t="s">
        <v>257</v>
      </c>
      <c r="C12" s="13"/>
      <c r="D12" s="405" t="str">
        <f>IFERROR(VLOOKUP(C12,Factors!AP3:AQ6,2,FALSE)," ")</f>
        <v xml:space="preserve"> </v>
      </c>
      <c r="F12" s="643"/>
      <c r="G12" s="644"/>
      <c r="H12" s="73"/>
      <c r="I12" s="162"/>
      <c r="J12" s="162"/>
      <c r="K12" s="162"/>
      <c r="L12" s="162"/>
    </row>
    <row r="13" spans="1:12" ht="27" x14ac:dyDescent="0.25">
      <c r="A13" s="402" t="s">
        <v>256</v>
      </c>
      <c r="B13" s="396" t="s">
        <v>259</v>
      </c>
      <c r="C13" s="13"/>
      <c r="D13" s="403" t="s">
        <v>260</v>
      </c>
      <c r="F13" s="645"/>
      <c r="G13" s="646"/>
      <c r="H13" s="73"/>
      <c r="I13" s="162"/>
      <c r="J13" s="162"/>
      <c r="K13" s="162"/>
      <c r="L13" s="162"/>
    </row>
    <row r="14" spans="1:12" ht="40.5" x14ac:dyDescent="0.25">
      <c r="A14" s="402" t="s">
        <v>258</v>
      </c>
      <c r="B14" s="404" t="s">
        <v>262</v>
      </c>
      <c r="C14" s="13"/>
      <c r="D14" s="405" t="s">
        <v>263</v>
      </c>
      <c r="F14" s="645"/>
      <c r="G14" s="646"/>
      <c r="H14" s="73"/>
      <c r="I14" s="162"/>
      <c r="J14" s="162"/>
      <c r="K14" s="162"/>
      <c r="L14" s="162"/>
    </row>
    <row r="15" spans="1:12" ht="67.5" x14ac:dyDescent="0.25">
      <c r="A15" s="88" t="s">
        <v>261</v>
      </c>
      <c r="B15" s="165" t="s">
        <v>264</v>
      </c>
      <c r="C15" s="13"/>
      <c r="D15" s="166" t="s">
        <v>265</v>
      </c>
      <c r="F15" s="647"/>
      <c r="G15" s="648"/>
      <c r="H15" s="167"/>
      <c r="I15" s="162"/>
      <c r="J15" s="162"/>
      <c r="K15" s="162"/>
      <c r="L15" s="162"/>
    </row>
    <row r="16" spans="1:12" x14ac:dyDescent="0.25">
      <c r="C16" s="163"/>
      <c r="G16" s="163"/>
      <c r="H16" s="140"/>
      <c r="I16" s="162"/>
      <c r="J16" s="162"/>
      <c r="K16" s="162"/>
      <c r="L16" s="162"/>
    </row>
    <row r="17" spans="3:12" x14ac:dyDescent="0.25">
      <c r="C17" s="163"/>
      <c r="F17" s="158"/>
      <c r="G17" s="406"/>
      <c r="H17" s="140"/>
      <c r="I17" s="162"/>
      <c r="J17" s="162"/>
      <c r="K17" s="162"/>
      <c r="L17" s="162"/>
    </row>
    <row r="18" spans="3:12" x14ac:dyDescent="0.25">
      <c r="C18" s="163"/>
      <c r="F18" s="158"/>
      <c r="G18" s="406"/>
      <c r="H18" s="140"/>
      <c r="I18" s="162"/>
      <c r="J18" s="162"/>
      <c r="K18" s="162"/>
      <c r="L18" s="162"/>
    </row>
    <row r="19" spans="3:12" x14ac:dyDescent="0.25">
      <c r="C19" s="163"/>
      <c r="F19" s="407"/>
      <c r="G19" s="407"/>
      <c r="I19" s="162"/>
      <c r="J19" s="162"/>
      <c r="K19" s="162"/>
      <c r="L19" s="162"/>
    </row>
    <row r="20" spans="3:12" x14ac:dyDescent="0.25">
      <c r="C20" s="163"/>
      <c r="F20" s="407"/>
      <c r="G20" s="407"/>
      <c r="I20" s="162"/>
      <c r="J20" s="162"/>
      <c r="K20" s="162"/>
      <c r="L20" s="162"/>
    </row>
    <row r="21" spans="3:12" x14ac:dyDescent="0.25">
      <c r="C21" s="163"/>
      <c r="F21" s="408"/>
      <c r="G21" s="408"/>
    </row>
    <row r="22" spans="3:12" x14ac:dyDescent="0.25">
      <c r="C22" s="163"/>
      <c r="H22" s="140"/>
      <c r="I22" s="140"/>
    </row>
    <row r="23" spans="3:12" x14ac:dyDescent="0.25">
      <c r="H23" s="140"/>
      <c r="I23" s="140"/>
    </row>
    <row r="24" spans="3:12" x14ac:dyDescent="0.25">
      <c r="H24" s="140"/>
      <c r="I24" s="140"/>
    </row>
    <row r="25" spans="3:12" x14ac:dyDescent="0.25">
      <c r="H25" s="140"/>
      <c r="I25" s="140"/>
    </row>
    <row r="26" spans="3:12" x14ac:dyDescent="0.25">
      <c r="H26" s="140"/>
      <c r="I26" s="140"/>
    </row>
    <row r="27" spans="3:12" x14ac:dyDescent="0.25">
      <c r="H27" s="140"/>
      <c r="I27" s="140"/>
    </row>
    <row r="28" spans="3:12" x14ac:dyDescent="0.25">
      <c r="H28" s="140"/>
      <c r="I28" s="140"/>
    </row>
    <row r="29" spans="3:12" x14ac:dyDescent="0.25">
      <c r="H29" s="140"/>
      <c r="I29" s="140"/>
    </row>
  </sheetData>
  <sheetProtection algorithmName="SHA-512" hashValue="9qO0EnHGn7gx5d+0k/eB5Rq66NHxyNnZjNOekBFQ3+V93Y+PDo6QceqHzapfmcQA9XT0F9MCTYHk4CjGE4XoFA==" saltValue="gWLBskEpDLsh+6MC3t6WtA==" spinCount="100000" sheet="1" objects="1" scenarios="1"/>
  <mergeCells count="6">
    <mergeCell ref="F11:G11"/>
    <mergeCell ref="F12:G15"/>
    <mergeCell ref="A2:G2"/>
    <mergeCell ref="A3:G3"/>
    <mergeCell ref="A4:G4"/>
    <mergeCell ref="A5:G5"/>
  </mergeCells>
  <pageMargins left="0.511811024" right="0.511811024" top="0.78740157499999996" bottom="0.78740157499999996" header="0.31496062000000002" footer="0.31496062000000002"/>
  <pageSetup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expression" priority="163" id="{FC5544F0-8A5D-491D-9A66-03824869BB26}">
            <xm:f>'Hidden Lists'!$C$30='Hidden Lists'!$C$28</xm:f>
            <x14:dxf>
              <font>
                <b/>
                <i val="0"/>
                <color rgb="FF175259"/>
              </font>
              <fill>
                <patternFill>
                  <bgColor rgb="FFFF7C80"/>
                </patternFill>
              </fill>
            </x14:dxf>
          </x14:cfRule>
          <xm:sqref>C15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10AC9436-7193-4619-942A-ACB4ADA6802E}">
          <x14:formula1>
            <xm:f>Factors!$AA$2:$AA$4</xm:f>
          </x14:formula1>
          <xm:sqref>C15</xm:sqref>
        </x14:dataValidation>
        <x14:dataValidation type="list" allowBlank="1" showInputMessage="1" showErrorMessage="1" xr:uid="{93352015-B076-4947-8D5A-BC90413C65FC}">
          <x14:formula1>
            <xm:f>Factors!$AP$3:$AP$6</xm:f>
          </x14:formula1>
          <xm:sqref>C12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3958-893B-4F06-97F0-9D615BEC74D7}">
  <sheetPr>
    <tabColor rgb="FF1A52C2"/>
  </sheetPr>
  <dimension ref="A1:F350"/>
  <sheetViews>
    <sheetView zoomScale="90" zoomScaleNormal="90" workbookViewId="0">
      <selection activeCell="B1" sqref="B1"/>
    </sheetView>
  </sheetViews>
  <sheetFormatPr defaultColWidth="9.140625" defaultRowHeight="13.5" x14ac:dyDescent="0.25"/>
  <cols>
    <col min="1" max="1" width="45.5703125" style="140" customWidth="1"/>
    <col min="2" max="2" width="33.7109375" style="140" customWidth="1"/>
    <col min="3" max="3" width="15.85546875" style="140" bestFit="1" customWidth="1"/>
    <col min="4" max="4" width="29.5703125" style="140" customWidth="1"/>
    <col min="5" max="5" width="43" style="140" customWidth="1"/>
    <col min="6" max="16384" width="9.140625" style="2"/>
  </cols>
  <sheetData>
    <row r="1" spans="1:5" x14ac:dyDescent="0.25">
      <c r="A1" s="145"/>
      <c r="B1" s="106"/>
      <c r="C1" s="106"/>
      <c r="D1" s="106"/>
      <c r="E1" s="199" t="str">
        <f>'2.Denetim Planı'!E1</f>
        <v>Versiyon 1.1, Temmuz 2021</v>
      </c>
    </row>
    <row r="2" spans="1:5" ht="20.25" x14ac:dyDescent="0.3">
      <c r="A2" s="652" t="s">
        <v>266</v>
      </c>
      <c r="B2" s="653"/>
      <c r="C2" s="653"/>
      <c r="D2" s="653"/>
      <c r="E2" s="654"/>
    </row>
    <row r="3" spans="1:5" ht="36" customHeight="1" x14ac:dyDescent="0.25">
      <c r="A3" s="655" t="str">
        <f>'1.Başvuru Formu'!A3:K3</f>
        <v>Tedarik Zinciri Sertifika Sahipleri ve Başvuru Sahipleri için
Tekli işletme ve çoklu işletme sertifikasyonu</v>
      </c>
      <c r="B3" s="656"/>
      <c r="C3" s="656"/>
      <c r="D3" s="656"/>
      <c r="E3" s="657"/>
    </row>
    <row r="4" spans="1:5" ht="15" x14ac:dyDescent="0.25">
      <c r="A4" s="658" t="str">
        <f>'1.Başvuru Formu'!A4:K4</f>
        <v>Sürdürülebilir Tarım Standardı 2020 v1.1</v>
      </c>
      <c r="B4" s="659"/>
      <c r="C4" s="659"/>
      <c r="D4" s="659"/>
      <c r="E4" s="660"/>
    </row>
    <row r="5" spans="1:5" ht="11.25" customHeight="1" x14ac:dyDescent="0.25"/>
    <row r="6" spans="1:5" x14ac:dyDescent="0.25">
      <c r="A6" s="661" t="s">
        <v>267</v>
      </c>
      <c r="B6" s="662"/>
      <c r="C6" s="662"/>
      <c r="D6" s="662"/>
      <c r="E6" s="663"/>
    </row>
    <row r="7" spans="1:5" x14ac:dyDescent="0.25">
      <c r="A7" s="506" t="s">
        <v>268</v>
      </c>
      <c r="B7" s="507"/>
      <c r="C7" s="507"/>
      <c r="D7" s="507"/>
      <c r="E7" s="508"/>
    </row>
    <row r="8" spans="1:5" ht="7.5" customHeight="1" x14ac:dyDescent="0.25"/>
    <row r="9" spans="1:5" x14ac:dyDescent="0.25">
      <c r="A9" s="342" t="s">
        <v>269</v>
      </c>
      <c r="B9" s="341" t="s">
        <v>169</v>
      </c>
    </row>
    <row r="10" spans="1:5" x14ac:dyDescent="0.25">
      <c r="A10" s="305" t="s">
        <v>270</v>
      </c>
      <c r="B10" s="42"/>
      <c r="D10" s="218" t="s">
        <v>271</v>
      </c>
      <c r="E10" s="193"/>
    </row>
    <row r="11" spans="1:5" x14ac:dyDescent="0.25">
      <c r="A11" s="201" t="s">
        <v>272</v>
      </c>
      <c r="B11" s="42"/>
      <c r="D11" s="225" t="s">
        <v>273</v>
      </c>
      <c r="E11" s="207"/>
    </row>
    <row r="12" spans="1:5" x14ac:dyDescent="0.25">
      <c r="A12" s="409" t="s">
        <v>274</v>
      </c>
      <c r="B12" s="410"/>
      <c r="D12" s="665" t="s">
        <v>275</v>
      </c>
      <c r="E12" s="666"/>
    </row>
    <row r="13" spans="1:5" x14ac:dyDescent="0.25">
      <c r="D13" s="643"/>
      <c r="E13" s="644"/>
    </row>
    <row r="14" spans="1:5" ht="25.5" x14ac:dyDescent="0.25">
      <c r="A14" s="340" t="s">
        <v>276</v>
      </c>
      <c r="B14" s="222"/>
      <c r="D14" s="645"/>
      <c r="E14" s="646"/>
    </row>
    <row r="15" spans="1:5" x14ac:dyDescent="0.25">
      <c r="A15" s="340" t="s">
        <v>277</v>
      </c>
      <c r="B15" s="331"/>
      <c r="D15" s="645"/>
      <c r="E15" s="646"/>
    </row>
    <row r="16" spans="1:5" x14ac:dyDescent="0.25">
      <c r="D16" s="645"/>
      <c r="E16" s="646"/>
    </row>
    <row r="17" spans="1:6" ht="25.5" x14ac:dyDescent="0.25">
      <c r="A17" s="211" t="s">
        <v>278</v>
      </c>
      <c r="B17" s="221"/>
      <c r="D17" s="645"/>
      <c r="E17" s="646"/>
    </row>
    <row r="18" spans="1:6" x14ac:dyDescent="0.25">
      <c r="A18" s="411" t="s">
        <v>279</v>
      </c>
      <c r="B18" s="221"/>
      <c r="D18" s="645"/>
      <c r="E18" s="646"/>
    </row>
    <row r="19" spans="1:6" x14ac:dyDescent="0.25">
      <c r="A19" s="409" t="s">
        <v>280</v>
      </c>
      <c r="B19" s="426"/>
      <c r="D19" s="645"/>
      <c r="E19" s="646"/>
    </row>
    <row r="20" spans="1:6" ht="25.5" x14ac:dyDescent="0.25">
      <c r="A20" s="412" t="s">
        <v>281</v>
      </c>
      <c r="B20" s="410"/>
      <c r="D20" s="645"/>
      <c r="E20" s="646"/>
    </row>
    <row r="21" spans="1:6" x14ac:dyDescent="0.25">
      <c r="A21" s="212" t="s">
        <v>282</v>
      </c>
      <c r="B21" s="207"/>
      <c r="D21" s="645"/>
      <c r="E21" s="646"/>
      <c r="F21" s="10"/>
    </row>
    <row r="22" spans="1:6" x14ac:dyDescent="0.25">
      <c r="A22" s="212" t="s">
        <v>283</v>
      </c>
      <c r="B22" s="207"/>
      <c r="D22" s="645"/>
      <c r="E22" s="646"/>
      <c r="F22" s="10"/>
    </row>
    <row r="23" spans="1:6" x14ac:dyDescent="0.25">
      <c r="D23" s="645"/>
      <c r="E23" s="646"/>
      <c r="F23" s="10"/>
    </row>
    <row r="24" spans="1:6" ht="13.5" customHeight="1" x14ac:dyDescent="0.3">
      <c r="A24" s="218" t="s">
        <v>985</v>
      </c>
      <c r="B24" s="220"/>
      <c r="C24" s="219"/>
      <c r="D24" s="645"/>
      <c r="E24" s="646"/>
      <c r="F24" s="10"/>
    </row>
    <row r="25" spans="1:6" ht="13.5" customHeight="1" x14ac:dyDescent="0.3">
      <c r="A25" s="212" t="s">
        <v>284</v>
      </c>
      <c r="B25" s="207"/>
      <c r="C25" s="219"/>
      <c r="D25" s="645"/>
      <c r="E25" s="646"/>
      <c r="F25" s="10"/>
    </row>
    <row r="26" spans="1:6" ht="13.5" customHeight="1" x14ac:dyDescent="0.3">
      <c r="A26" s="218" t="s">
        <v>285</v>
      </c>
      <c r="B26" s="220"/>
      <c r="C26" s="219"/>
      <c r="D26" s="645"/>
      <c r="E26" s="646"/>
      <c r="F26" s="10"/>
    </row>
    <row r="27" spans="1:6" ht="13.5" customHeight="1" x14ac:dyDescent="0.3">
      <c r="A27" s="212" t="s">
        <v>986</v>
      </c>
      <c r="B27" s="220"/>
      <c r="C27" s="219"/>
      <c r="D27" s="645"/>
      <c r="E27" s="646"/>
      <c r="F27" s="10"/>
    </row>
    <row r="28" spans="1:6" ht="13.5" customHeight="1" x14ac:dyDescent="0.3">
      <c r="A28" s="212" t="s">
        <v>286</v>
      </c>
      <c r="B28" s="207"/>
      <c r="C28" s="219"/>
      <c r="D28" s="647"/>
      <c r="E28" s="648"/>
      <c r="F28" s="10"/>
    </row>
    <row r="30" spans="1:6" x14ac:dyDescent="0.25">
      <c r="B30" s="240" t="s">
        <v>287</v>
      </c>
      <c r="C30" s="241" t="s">
        <v>288</v>
      </c>
      <c r="D30" s="664" t="s">
        <v>289</v>
      </c>
      <c r="E30" s="664"/>
    </row>
    <row r="31" spans="1:6" x14ac:dyDescent="0.25">
      <c r="A31" s="435" t="s">
        <v>290</v>
      </c>
      <c r="B31" s="436"/>
      <c r="C31" s="437">
        <f>'2.Denetim Planı'!B85</f>
        <v>0</v>
      </c>
      <c r="D31" s="667"/>
      <c r="E31" s="668"/>
    </row>
    <row r="32" spans="1:6" x14ac:dyDescent="0.25">
      <c r="A32" s="148" t="s">
        <v>291</v>
      </c>
      <c r="B32" s="239">
        <f>COUNTIF(($C$41:C1023),'Hidden Lists'!I14)</f>
        <v>0</v>
      </c>
      <c r="C32" s="242">
        <f>'2.Denetim Planı'!B78</f>
        <v>0</v>
      </c>
      <c r="D32" s="669"/>
      <c r="E32" s="670"/>
    </row>
    <row r="33" spans="1:5" x14ac:dyDescent="0.25">
      <c r="A33" s="149" t="s">
        <v>292</v>
      </c>
      <c r="B33" s="239">
        <f>COUNTIF(($C$41:C1024),'Hidden Lists'!I15)</f>
        <v>0</v>
      </c>
      <c r="C33" s="242">
        <f>'2.Denetim Planı'!B79</f>
        <v>0</v>
      </c>
      <c r="D33" s="669"/>
      <c r="E33" s="670"/>
    </row>
    <row r="34" spans="1:5" x14ac:dyDescent="0.25">
      <c r="A34" s="150" t="s">
        <v>293</v>
      </c>
      <c r="B34" s="239">
        <f>COUNTIF(($C$41:C1025),'Hidden Lists'!I16)</f>
        <v>0</v>
      </c>
      <c r="C34" s="242">
        <f>'2.Denetim Planı'!B81</f>
        <v>0</v>
      </c>
      <c r="D34" s="669"/>
      <c r="E34" s="670"/>
    </row>
    <row r="35" spans="1:5" x14ac:dyDescent="0.25">
      <c r="A35" s="148" t="s">
        <v>294</v>
      </c>
      <c r="B35" s="239">
        <f>COUNTIF(($C$41:C1026),'Hidden Lists'!I17)</f>
        <v>0</v>
      </c>
      <c r="C35" s="242">
        <f>'2.Denetim Planı'!B82</f>
        <v>0</v>
      </c>
      <c r="D35" s="669"/>
      <c r="E35" s="670"/>
    </row>
    <row r="36" spans="1:5" x14ac:dyDescent="0.25">
      <c r="A36" s="151" t="s">
        <v>295</v>
      </c>
      <c r="B36" s="239">
        <f>COUNTIF(($C$41:C1027),'Hidden Lists'!I18)</f>
        <v>0</v>
      </c>
      <c r="C36" s="242">
        <v>0</v>
      </c>
      <c r="D36" s="671"/>
      <c r="E36" s="672"/>
    </row>
    <row r="38" spans="1:5" x14ac:dyDescent="0.25">
      <c r="A38" s="661" t="s">
        <v>296</v>
      </c>
      <c r="B38" s="662"/>
      <c r="C38" s="662"/>
      <c r="D38" s="662"/>
      <c r="E38" s="663"/>
    </row>
    <row r="39" spans="1:5" ht="27.75" customHeight="1" x14ac:dyDescent="0.25">
      <c r="A39" s="506" t="s">
        <v>297</v>
      </c>
      <c r="B39" s="507"/>
      <c r="C39" s="507"/>
      <c r="D39" s="507"/>
      <c r="E39" s="508"/>
    </row>
    <row r="40" spans="1:5" ht="25.5" customHeight="1" x14ac:dyDescent="0.25">
      <c r="A40" s="130" t="s">
        <v>298</v>
      </c>
      <c r="B40" s="130" t="s">
        <v>299</v>
      </c>
      <c r="C40" s="194" t="s">
        <v>300</v>
      </c>
      <c r="D40" s="130" t="s">
        <v>301</v>
      </c>
      <c r="E40" s="131" t="s">
        <v>302</v>
      </c>
    </row>
    <row r="41" spans="1:5" x14ac:dyDescent="0.25">
      <c r="A41" s="17"/>
      <c r="B41" s="17"/>
      <c r="C41" s="17"/>
      <c r="D41" s="17"/>
      <c r="E41" s="17"/>
    </row>
    <row r="42" spans="1:5" x14ac:dyDescent="0.25">
      <c r="A42" s="17"/>
      <c r="B42" s="17"/>
      <c r="C42" s="17"/>
      <c r="D42" s="17"/>
      <c r="E42" s="17"/>
    </row>
    <row r="43" spans="1:5" x14ac:dyDescent="0.25">
      <c r="A43" s="17"/>
      <c r="B43" s="17"/>
      <c r="C43" s="17"/>
      <c r="D43" s="17"/>
      <c r="E43" s="17"/>
    </row>
    <row r="44" spans="1:5" x14ac:dyDescent="0.25">
      <c r="A44" s="17"/>
      <c r="B44" s="17"/>
      <c r="C44" s="17"/>
      <c r="D44" s="17"/>
      <c r="E44" s="17"/>
    </row>
    <row r="45" spans="1:5" x14ac:dyDescent="0.25">
      <c r="A45" s="17"/>
      <c r="B45" s="17"/>
      <c r="C45" s="17"/>
      <c r="D45" s="17"/>
      <c r="E45" s="17"/>
    </row>
    <row r="46" spans="1:5" x14ac:dyDescent="0.25">
      <c r="A46" s="17"/>
      <c r="B46" s="17"/>
      <c r="C46" s="17"/>
      <c r="D46" s="17"/>
      <c r="E46" s="17"/>
    </row>
    <row r="47" spans="1:5" x14ac:dyDescent="0.25">
      <c r="A47" s="17"/>
      <c r="B47" s="17"/>
      <c r="C47" s="17"/>
      <c r="D47" s="17"/>
      <c r="E47" s="17"/>
    </row>
    <row r="48" spans="1:5" x14ac:dyDescent="0.25">
      <c r="A48" s="17"/>
      <c r="B48" s="17"/>
      <c r="C48" s="17"/>
      <c r="D48" s="17"/>
      <c r="E48" s="17"/>
    </row>
    <row r="49" spans="1:5" x14ac:dyDescent="0.25">
      <c r="A49" s="17"/>
      <c r="B49" s="17"/>
      <c r="C49" s="17"/>
      <c r="D49" s="17"/>
      <c r="E49" s="17"/>
    </row>
    <row r="50" spans="1:5" x14ac:dyDescent="0.25">
      <c r="A50" s="17"/>
      <c r="B50" s="17"/>
      <c r="C50" s="17"/>
      <c r="D50" s="17"/>
      <c r="E50" s="17"/>
    </row>
    <row r="51" spans="1:5" x14ac:dyDescent="0.25">
      <c r="A51" s="17"/>
      <c r="B51" s="17"/>
      <c r="C51" s="17"/>
      <c r="D51" s="17"/>
      <c r="E51" s="17"/>
    </row>
    <row r="52" spans="1:5" x14ac:dyDescent="0.25">
      <c r="A52" s="17"/>
      <c r="B52" s="17"/>
      <c r="C52" s="17"/>
      <c r="D52" s="17"/>
      <c r="E52" s="17"/>
    </row>
    <row r="53" spans="1:5" x14ac:dyDescent="0.25">
      <c r="A53" s="17"/>
      <c r="B53" s="17"/>
      <c r="C53" s="17"/>
      <c r="D53" s="17"/>
      <c r="E53" s="17"/>
    </row>
    <row r="54" spans="1:5" x14ac:dyDescent="0.25">
      <c r="A54" s="17"/>
      <c r="B54" s="17"/>
      <c r="C54" s="17"/>
      <c r="D54" s="17"/>
      <c r="E54" s="17"/>
    </row>
    <row r="55" spans="1:5" x14ac:dyDescent="0.25">
      <c r="A55" s="17"/>
      <c r="B55" s="17"/>
      <c r="C55" s="17"/>
      <c r="D55" s="17"/>
      <c r="E55" s="17"/>
    </row>
    <row r="56" spans="1:5" x14ac:dyDescent="0.25">
      <c r="A56" s="17"/>
      <c r="B56" s="17"/>
      <c r="C56" s="17"/>
      <c r="D56" s="17"/>
      <c r="E56" s="17"/>
    </row>
    <row r="57" spans="1:5" x14ac:dyDescent="0.25">
      <c r="A57" s="17"/>
      <c r="B57" s="17"/>
      <c r="C57" s="17"/>
      <c r="D57" s="17"/>
      <c r="E57" s="17"/>
    </row>
    <row r="58" spans="1:5" x14ac:dyDescent="0.25">
      <c r="A58" s="17"/>
      <c r="B58" s="17"/>
      <c r="C58" s="17"/>
      <c r="D58" s="17"/>
      <c r="E58" s="17"/>
    </row>
    <row r="59" spans="1:5" x14ac:dyDescent="0.25">
      <c r="A59" s="17"/>
      <c r="B59" s="17"/>
      <c r="C59" s="17"/>
      <c r="D59" s="17"/>
      <c r="E59" s="17"/>
    </row>
    <row r="60" spans="1:5" x14ac:dyDescent="0.25">
      <c r="A60" s="17"/>
      <c r="B60" s="17"/>
      <c r="C60" s="17"/>
      <c r="D60" s="17"/>
      <c r="E60" s="17"/>
    </row>
    <row r="61" spans="1:5" x14ac:dyDescent="0.25">
      <c r="A61" s="17"/>
      <c r="B61" s="17"/>
      <c r="C61" s="17"/>
      <c r="D61" s="17"/>
      <c r="E61" s="17"/>
    </row>
    <row r="62" spans="1:5" x14ac:dyDescent="0.25">
      <c r="A62" s="17"/>
      <c r="B62" s="17"/>
      <c r="C62" s="17"/>
      <c r="D62" s="17"/>
      <c r="E62" s="17"/>
    </row>
    <row r="63" spans="1:5" x14ac:dyDescent="0.25">
      <c r="A63" s="17"/>
      <c r="B63" s="17"/>
      <c r="C63" s="17"/>
      <c r="D63" s="17"/>
      <c r="E63" s="17"/>
    </row>
    <row r="64" spans="1:5" x14ac:dyDescent="0.25">
      <c r="A64" s="17"/>
      <c r="B64" s="17"/>
      <c r="C64" s="17"/>
      <c r="D64" s="17"/>
      <c r="E64" s="17"/>
    </row>
    <row r="65" spans="1:5" x14ac:dyDescent="0.25">
      <c r="A65" s="17"/>
      <c r="B65" s="17"/>
      <c r="C65" s="17"/>
      <c r="D65" s="17"/>
      <c r="E65" s="17"/>
    </row>
    <row r="66" spans="1:5" x14ac:dyDescent="0.25">
      <c r="A66" s="17"/>
      <c r="B66" s="17"/>
      <c r="C66" s="17"/>
      <c r="D66" s="17"/>
      <c r="E66" s="17"/>
    </row>
    <row r="67" spans="1:5" x14ac:dyDescent="0.25">
      <c r="A67" s="17"/>
      <c r="B67" s="17"/>
      <c r="C67" s="17"/>
      <c r="D67" s="17"/>
      <c r="E67" s="17"/>
    </row>
    <row r="68" spans="1:5" x14ac:dyDescent="0.25">
      <c r="A68" s="17"/>
      <c r="B68" s="17"/>
      <c r="C68" s="17"/>
      <c r="D68" s="17"/>
      <c r="E68" s="17"/>
    </row>
    <row r="69" spans="1:5" x14ac:dyDescent="0.25">
      <c r="A69" s="17"/>
      <c r="B69" s="17"/>
      <c r="C69" s="17"/>
      <c r="D69" s="17"/>
      <c r="E69" s="17"/>
    </row>
    <row r="70" spans="1:5" x14ac:dyDescent="0.25">
      <c r="A70" s="17"/>
      <c r="B70" s="17"/>
      <c r="C70" s="17"/>
      <c r="D70" s="17"/>
      <c r="E70" s="17"/>
    </row>
    <row r="71" spans="1:5" x14ac:dyDescent="0.25">
      <c r="A71" s="17"/>
      <c r="B71" s="17"/>
      <c r="C71" s="17"/>
      <c r="D71" s="17"/>
      <c r="E71" s="17"/>
    </row>
    <row r="72" spans="1:5" x14ac:dyDescent="0.25">
      <c r="A72" s="17"/>
      <c r="B72" s="17"/>
      <c r="C72" s="17"/>
      <c r="D72" s="17"/>
      <c r="E72" s="17"/>
    </row>
    <row r="73" spans="1:5" x14ac:dyDescent="0.25">
      <c r="A73" s="17"/>
      <c r="B73" s="17"/>
      <c r="C73" s="17"/>
      <c r="D73" s="17"/>
      <c r="E73" s="17"/>
    </row>
    <row r="74" spans="1:5" x14ac:dyDescent="0.25">
      <c r="A74" s="17"/>
      <c r="B74" s="17"/>
      <c r="C74" s="17"/>
      <c r="D74" s="17"/>
      <c r="E74" s="17"/>
    </row>
    <row r="75" spans="1:5" x14ac:dyDescent="0.25">
      <c r="A75" s="17"/>
      <c r="B75" s="17"/>
      <c r="C75" s="17"/>
      <c r="D75" s="17"/>
      <c r="E75" s="17"/>
    </row>
    <row r="76" spans="1:5" x14ac:dyDescent="0.25">
      <c r="A76" s="17"/>
      <c r="B76" s="17"/>
      <c r="C76" s="17"/>
      <c r="D76" s="17"/>
      <c r="E76" s="17"/>
    </row>
    <row r="77" spans="1:5" x14ac:dyDescent="0.25">
      <c r="A77" s="17"/>
      <c r="B77" s="17"/>
      <c r="C77" s="17"/>
      <c r="D77" s="17"/>
      <c r="E77" s="17"/>
    </row>
    <row r="78" spans="1:5" x14ac:dyDescent="0.25">
      <c r="A78" s="17"/>
      <c r="B78" s="17"/>
      <c r="C78" s="17"/>
      <c r="D78" s="17"/>
      <c r="E78" s="17"/>
    </row>
    <row r="79" spans="1:5" x14ac:dyDescent="0.25">
      <c r="A79" s="17"/>
      <c r="B79" s="17"/>
      <c r="C79" s="17"/>
      <c r="D79" s="17"/>
      <c r="E79" s="17"/>
    </row>
    <row r="80" spans="1:5" x14ac:dyDescent="0.25">
      <c r="A80" s="17"/>
      <c r="B80" s="17"/>
      <c r="C80" s="17"/>
      <c r="D80" s="17"/>
      <c r="E80" s="17"/>
    </row>
    <row r="81" spans="1:5" x14ac:dyDescent="0.25">
      <c r="A81" s="17"/>
      <c r="B81" s="17"/>
      <c r="C81" s="17"/>
      <c r="D81" s="17"/>
      <c r="E81" s="17"/>
    </row>
    <row r="82" spans="1:5" x14ac:dyDescent="0.25">
      <c r="A82" s="17"/>
      <c r="B82" s="17"/>
      <c r="C82" s="17"/>
      <c r="D82" s="17"/>
      <c r="E82" s="17"/>
    </row>
    <row r="83" spans="1:5" x14ac:dyDescent="0.25">
      <c r="A83" s="17"/>
      <c r="B83" s="17"/>
      <c r="C83" s="17"/>
      <c r="D83" s="17"/>
      <c r="E83" s="17"/>
    </row>
    <row r="84" spans="1:5" x14ac:dyDescent="0.25">
      <c r="A84" s="17"/>
      <c r="B84" s="17"/>
      <c r="C84" s="17"/>
      <c r="D84" s="17"/>
      <c r="E84" s="17"/>
    </row>
    <row r="85" spans="1:5" x14ac:dyDescent="0.25">
      <c r="A85" s="17"/>
      <c r="B85" s="17"/>
      <c r="C85" s="17"/>
      <c r="D85" s="17"/>
      <c r="E85" s="17"/>
    </row>
    <row r="86" spans="1:5" x14ac:dyDescent="0.25">
      <c r="A86" s="17"/>
      <c r="B86" s="17"/>
      <c r="C86" s="17"/>
      <c r="D86" s="17"/>
      <c r="E86" s="17"/>
    </row>
    <row r="87" spans="1:5" x14ac:dyDescent="0.25">
      <c r="A87" s="17"/>
      <c r="B87" s="17"/>
      <c r="C87" s="17"/>
      <c r="D87" s="17"/>
      <c r="E87" s="17"/>
    </row>
    <row r="88" spans="1:5" x14ac:dyDescent="0.25">
      <c r="A88" s="17"/>
      <c r="B88" s="17"/>
      <c r="C88" s="17"/>
      <c r="D88" s="17"/>
      <c r="E88" s="17"/>
    </row>
    <row r="89" spans="1:5" x14ac:dyDescent="0.25">
      <c r="A89" s="17"/>
      <c r="B89" s="17"/>
      <c r="C89" s="17"/>
      <c r="D89" s="17"/>
      <c r="E89" s="17"/>
    </row>
    <row r="90" spans="1:5" x14ac:dyDescent="0.25">
      <c r="A90" s="17"/>
      <c r="B90" s="17"/>
      <c r="C90" s="17"/>
      <c r="D90" s="17"/>
      <c r="E90" s="17"/>
    </row>
    <row r="91" spans="1:5" x14ac:dyDescent="0.25">
      <c r="A91" s="17"/>
      <c r="B91" s="17"/>
      <c r="C91" s="17"/>
      <c r="D91" s="17"/>
      <c r="E91" s="17"/>
    </row>
    <row r="92" spans="1:5" x14ac:dyDescent="0.25">
      <c r="A92" s="17"/>
      <c r="B92" s="17"/>
      <c r="C92" s="17"/>
      <c r="D92" s="17"/>
      <c r="E92" s="17"/>
    </row>
    <row r="93" spans="1:5" x14ac:dyDescent="0.25">
      <c r="A93" s="17"/>
      <c r="B93" s="17"/>
      <c r="C93" s="17"/>
      <c r="D93" s="17"/>
      <c r="E93" s="17"/>
    </row>
    <row r="94" spans="1:5" x14ac:dyDescent="0.25">
      <c r="A94" s="17"/>
      <c r="B94" s="17"/>
      <c r="C94" s="17"/>
      <c r="D94" s="17"/>
      <c r="E94" s="17"/>
    </row>
    <row r="95" spans="1:5" x14ac:dyDescent="0.25">
      <c r="A95" s="17"/>
      <c r="B95" s="17"/>
      <c r="C95" s="17"/>
      <c r="D95" s="17"/>
      <c r="E95" s="17"/>
    </row>
    <row r="96" spans="1:5" x14ac:dyDescent="0.25">
      <c r="A96" s="17"/>
      <c r="B96" s="17"/>
      <c r="C96" s="17"/>
      <c r="D96" s="17"/>
      <c r="E96" s="17"/>
    </row>
    <row r="97" spans="1:5" x14ac:dyDescent="0.25">
      <c r="A97" s="17"/>
      <c r="B97" s="17"/>
      <c r="C97" s="17"/>
      <c r="D97" s="17"/>
      <c r="E97" s="17"/>
    </row>
    <row r="98" spans="1:5" x14ac:dyDescent="0.25">
      <c r="A98" s="17"/>
      <c r="B98" s="17"/>
      <c r="C98" s="17"/>
      <c r="D98" s="17"/>
      <c r="E98" s="17"/>
    </row>
    <row r="99" spans="1:5" x14ac:dyDescent="0.25">
      <c r="A99" s="17"/>
      <c r="B99" s="17"/>
      <c r="C99" s="17"/>
      <c r="D99" s="17"/>
      <c r="E99" s="17"/>
    </row>
    <row r="100" spans="1:5" x14ac:dyDescent="0.25">
      <c r="A100" s="17"/>
      <c r="B100" s="17"/>
      <c r="C100" s="17"/>
      <c r="D100" s="17"/>
      <c r="E100" s="17"/>
    </row>
    <row r="101" spans="1:5" x14ac:dyDescent="0.25">
      <c r="A101" s="17"/>
      <c r="B101" s="17"/>
      <c r="C101" s="17"/>
      <c r="D101" s="17"/>
      <c r="E101" s="17"/>
    </row>
    <row r="102" spans="1:5" x14ac:dyDescent="0.25">
      <c r="A102" s="17"/>
      <c r="B102" s="17"/>
      <c r="C102" s="17"/>
      <c r="D102" s="17"/>
      <c r="E102" s="17"/>
    </row>
    <row r="103" spans="1:5" x14ac:dyDescent="0.25">
      <c r="A103" s="17"/>
      <c r="B103" s="17"/>
      <c r="C103" s="17"/>
      <c r="D103" s="17"/>
      <c r="E103" s="17"/>
    </row>
    <row r="104" spans="1:5" x14ac:dyDescent="0.25">
      <c r="A104" s="17"/>
      <c r="B104" s="17"/>
      <c r="C104" s="17"/>
      <c r="D104" s="17"/>
      <c r="E104" s="17"/>
    </row>
    <row r="105" spans="1:5" x14ac:dyDescent="0.25">
      <c r="A105" s="17"/>
      <c r="B105" s="17"/>
      <c r="C105" s="17"/>
      <c r="D105" s="17"/>
      <c r="E105" s="17"/>
    </row>
    <row r="106" spans="1:5" x14ac:dyDescent="0.25">
      <c r="A106" s="17"/>
      <c r="B106" s="17"/>
      <c r="C106" s="17"/>
      <c r="D106" s="17"/>
      <c r="E106" s="17"/>
    </row>
    <row r="107" spans="1:5" x14ac:dyDescent="0.25">
      <c r="A107" s="17"/>
      <c r="B107" s="17"/>
      <c r="C107" s="17"/>
      <c r="D107" s="17"/>
      <c r="E107" s="17"/>
    </row>
    <row r="108" spans="1:5" x14ac:dyDescent="0.25">
      <c r="A108" s="17"/>
      <c r="B108" s="17"/>
      <c r="C108" s="17"/>
      <c r="D108" s="17"/>
      <c r="E108" s="17"/>
    </row>
    <row r="109" spans="1:5" x14ac:dyDescent="0.25">
      <c r="A109" s="17"/>
      <c r="B109" s="17"/>
      <c r="C109" s="17"/>
      <c r="D109" s="17"/>
      <c r="E109" s="17"/>
    </row>
    <row r="110" spans="1:5" x14ac:dyDescent="0.25">
      <c r="A110" s="17"/>
      <c r="B110" s="17"/>
      <c r="C110" s="17"/>
      <c r="D110" s="17"/>
      <c r="E110" s="17"/>
    </row>
    <row r="111" spans="1:5" x14ac:dyDescent="0.25">
      <c r="A111" s="17"/>
      <c r="B111" s="17"/>
      <c r="C111" s="17"/>
      <c r="D111" s="17"/>
      <c r="E111" s="17"/>
    </row>
    <row r="112" spans="1:5" x14ac:dyDescent="0.25">
      <c r="A112" s="17"/>
      <c r="B112" s="17"/>
      <c r="C112" s="17"/>
      <c r="D112" s="17"/>
      <c r="E112" s="17"/>
    </row>
    <row r="113" spans="1:5" x14ac:dyDescent="0.25">
      <c r="A113" s="17"/>
      <c r="B113" s="17"/>
      <c r="C113" s="17"/>
      <c r="D113" s="17"/>
      <c r="E113" s="17"/>
    </row>
    <row r="114" spans="1:5" x14ac:dyDescent="0.25">
      <c r="A114" s="17"/>
      <c r="B114" s="17"/>
      <c r="C114" s="17"/>
      <c r="D114" s="17"/>
      <c r="E114" s="17"/>
    </row>
    <row r="115" spans="1:5" x14ac:dyDescent="0.25">
      <c r="A115" s="17"/>
      <c r="B115" s="17"/>
      <c r="C115" s="17"/>
      <c r="D115" s="17"/>
      <c r="E115" s="17"/>
    </row>
    <row r="116" spans="1:5" x14ac:dyDescent="0.25">
      <c r="A116" s="17"/>
      <c r="B116" s="17"/>
      <c r="C116" s="17"/>
      <c r="D116" s="17"/>
      <c r="E116" s="17"/>
    </row>
    <row r="117" spans="1:5" x14ac:dyDescent="0.25">
      <c r="A117" s="17"/>
      <c r="B117" s="17"/>
      <c r="C117" s="17"/>
      <c r="D117" s="17"/>
      <c r="E117" s="17"/>
    </row>
    <row r="118" spans="1:5" x14ac:dyDescent="0.25">
      <c r="A118" s="17"/>
      <c r="B118" s="17"/>
      <c r="C118" s="17"/>
      <c r="D118" s="17"/>
      <c r="E118" s="17"/>
    </row>
    <row r="119" spans="1:5" x14ac:dyDescent="0.25">
      <c r="A119" s="17"/>
      <c r="B119" s="17"/>
      <c r="C119" s="17"/>
      <c r="D119" s="17"/>
      <c r="E119" s="17"/>
    </row>
    <row r="120" spans="1:5" x14ac:dyDescent="0.25">
      <c r="A120" s="17"/>
      <c r="B120" s="17"/>
      <c r="C120" s="17"/>
      <c r="D120" s="17"/>
      <c r="E120" s="17"/>
    </row>
    <row r="121" spans="1:5" x14ac:dyDescent="0.25">
      <c r="A121" s="17"/>
      <c r="B121" s="17"/>
      <c r="C121" s="17"/>
      <c r="D121" s="17"/>
      <c r="E121" s="17"/>
    </row>
    <row r="122" spans="1:5" x14ac:dyDescent="0.25">
      <c r="A122" s="17"/>
      <c r="B122" s="17"/>
      <c r="C122" s="17"/>
      <c r="D122" s="17"/>
      <c r="E122" s="17"/>
    </row>
    <row r="123" spans="1:5" x14ac:dyDescent="0.25">
      <c r="A123" s="17"/>
      <c r="B123" s="17"/>
      <c r="C123" s="17"/>
      <c r="D123" s="17"/>
      <c r="E123" s="17"/>
    </row>
    <row r="124" spans="1:5" x14ac:dyDescent="0.25">
      <c r="A124" s="17"/>
      <c r="B124" s="17"/>
      <c r="C124" s="17"/>
      <c r="D124" s="17"/>
      <c r="E124" s="17"/>
    </row>
    <row r="125" spans="1:5" x14ac:dyDescent="0.25">
      <c r="A125" s="17"/>
      <c r="B125" s="17"/>
      <c r="C125" s="17"/>
      <c r="D125" s="17"/>
      <c r="E125" s="17"/>
    </row>
    <row r="126" spans="1:5" x14ac:dyDescent="0.25">
      <c r="A126" s="17"/>
      <c r="B126" s="17"/>
      <c r="C126" s="17"/>
      <c r="D126" s="17"/>
      <c r="E126" s="17"/>
    </row>
    <row r="127" spans="1:5" x14ac:dyDescent="0.25">
      <c r="A127" s="17"/>
      <c r="B127" s="17"/>
      <c r="C127" s="17"/>
      <c r="D127" s="17"/>
      <c r="E127" s="17"/>
    </row>
    <row r="128" spans="1:5" x14ac:dyDescent="0.25">
      <c r="A128" s="17"/>
      <c r="B128" s="17"/>
      <c r="C128" s="17"/>
      <c r="D128" s="17"/>
      <c r="E128" s="17"/>
    </row>
    <row r="129" spans="1:5" x14ac:dyDescent="0.25">
      <c r="A129" s="17"/>
      <c r="B129" s="17"/>
      <c r="C129" s="17"/>
      <c r="D129" s="17"/>
      <c r="E129" s="17"/>
    </row>
    <row r="130" spans="1:5" x14ac:dyDescent="0.25">
      <c r="A130" s="17"/>
      <c r="B130" s="17"/>
      <c r="C130" s="17"/>
      <c r="D130" s="17"/>
      <c r="E130" s="17"/>
    </row>
    <row r="131" spans="1:5" x14ac:dyDescent="0.25">
      <c r="A131" s="17"/>
      <c r="B131" s="17"/>
      <c r="C131" s="17"/>
      <c r="D131" s="17"/>
      <c r="E131" s="17"/>
    </row>
    <row r="132" spans="1:5" x14ac:dyDescent="0.25">
      <c r="A132" s="17"/>
      <c r="B132" s="17"/>
      <c r="C132" s="17"/>
      <c r="D132" s="17"/>
      <c r="E132" s="17"/>
    </row>
    <row r="133" spans="1:5" x14ac:dyDescent="0.25">
      <c r="A133" s="17"/>
      <c r="B133" s="17"/>
      <c r="C133" s="17"/>
      <c r="D133" s="17"/>
      <c r="E133" s="17"/>
    </row>
    <row r="134" spans="1:5" x14ac:dyDescent="0.25">
      <c r="A134" s="17"/>
      <c r="B134" s="17"/>
      <c r="C134" s="17"/>
      <c r="D134" s="17"/>
      <c r="E134" s="17"/>
    </row>
    <row r="135" spans="1:5" x14ac:dyDescent="0.25">
      <c r="A135" s="17"/>
      <c r="B135" s="17"/>
      <c r="C135" s="17"/>
      <c r="D135" s="17"/>
      <c r="E135" s="17"/>
    </row>
    <row r="136" spans="1:5" x14ac:dyDescent="0.25">
      <c r="A136" s="17"/>
      <c r="B136" s="17"/>
      <c r="C136" s="17"/>
      <c r="D136" s="17"/>
      <c r="E136" s="17"/>
    </row>
    <row r="137" spans="1:5" x14ac:dyDescent="0.25">
      <c r="A137" s="17"/>
      <c r="B137" s="17"/>
      <c r="C137" s="17"/>
      <c r="D137" s="17"/>
      <c r="E137" s="17"/>
    </row>
    <row r="138" spans="1:5" x14ac:dyDescent="0.25">
      <c r="A138" s="17"/>
      <c r="B138" s="17"/>
      <c r="C138" s="17"/>
      <c r="D138" s="17"/>
      <c r="E138" s="17"/>
    </row>
    <row r="139" spans="1:5" x14ac:dyDescent="0.25">
      <c r="A139" s="17"/>
      <c r="B139" s="17"/>
      <c r="C139" s="17"/>
      <c r="D139" s="17"/>
      <c r="E139" s="17"/>
    </row>
    <row r="140" spans="1:5" x14ac:dyDescent="0.25">
      <c r="A140" s="17"/>
      <c r="B140" s="17"/>
      <c r="C140" s="17"/>
      <c r="D140" s="17"/>
      <c r="E140" s="17"/>
    </row>
    <row r="141" spans="1:5" x14ac:dyDescent="0.25">
      <c r="A141" s="17"/>
      <c r="B141" s="17"/>
      <c r="C141" s="17"/>
      <c r="D141" s="17"/>
      <c r="E141" s="17"/>
    </row>
    <row r="142" spans="1:5" x14ac:dyDescent="0.25">
      <c r="A142" s="17"/>
      <c r="B142" s="17"/>
      <c r="C142" s="17"/>
      <c r="D142" s="17"/>
      <c r="E142" s="17"/>
    </row>
    <row r="143" spans="1:5" x14ac:dyDescent="0.25">
      <c r="A143" s="17"/>
      <c r="B143" s="17"/>
      <c r="C143" s="17"/>
      <c r="D143" s="17"/>
      <c r="E143" s="17"/>
    </row>
    <row r="144" spans="1:5" x14ac:dyDescent="0.25">
      <c r="A144" s="17"/>
      <c r="B144" s="17"/>
      <c r="C144" s="17"/>
      <c r="D144" s="17"/>
      <c r="E144" s="17"/>
    </row>
    <row r="145" spans="1:5" x14ac:dyDescent="0.25">
      <c r="A145" s="17"/>
      <c r="B145" s="17"/>
      <c r="C145" s="17"/>
      <c r="D145" s="17"/>
      <c r="E145" s="17"/>
    </row>
    <row r="146" spans="1:5" x14ac:dyDescent="0.25">
      <c r="A146" s="17"/>
      <c r="B146" s="17"/>
      <c r="C146" s="17"/>
      <c r="D146" s="17"/>
      <c r="E146" s="17"/>
    </row>
    <row r="147" spans="1:5" x14ac:dyDescent="0.25">
      <c r="A147" s="17"/>
      <c r="B147" s="17"/>
      <c r="C147" s="17"/>
      <c r="D147" s="17"/>
      <c r="E147" s="17"/>
    </row>
    <row r="148" spans="1:5" x14ac:dyDescent="0.25">
      <c r="A148" s="17"/>
      <c r="B148" s="17"/>
      <c r="C148" s="17"/>
      <c r="D148" s="17"/>
      <c r="E148" s="17"/>
    </row>
    <row r="149" spans="1:5" x14ac:dyDescent="0.25">
      <c r="A149" s="17"/>
      <c r="B149" s="17"/>
      <c r="C149" s="17"/>
      <c r="D149" s="17"/>
      <c r="E149" s="17"/>
    </row>
    <row r="150" spans="1:5" x14ac:dyDescent="0.25">
      <c r="A150" s="17"/>
      <c r="B150" s="17"/>
      <c r="C150" s="17"/>
      <c r="D150" s="17"/>
      <c r="E150" s="17"/>
    </row>
    <row r="151" spans="1:5" x14ac:dyDescent="0.25">
      <c r="A151" s="17"/>
      <c r="B151" s="17"/>
      <c r="C151" s="17"/>
      <c r="D151" s="17"/>
      <c r="E151" s="17"/>
    </row>
    <row r="152" spans="1:5" x14ac:dyDescent="0.25">
      <c r="A152" s="17"/>
      <c r="B152" s="17"/>
      <c r="C152" s="17"/>
      <c r="D152" s="17"/>
      <c r="E152" s="17"/>
    </row>
    <row r="153" spans="1:5" x14ac:dyDescent="0.25">
      <c r="A153" s="17"/>
      <c r="B153" s="17"/>
      <c r="C153" s="17"/>
      <c r="D153" s="17"/>
      <c r="E153" s="17"/>
    </row>
    <row r="154" spans="1:5" x14ac:dyDescent="0.25">
      <c r="A154" s="17"/>
      <c r="B154" s="17"/>
      <c r="C154" s="17"/>
      <c r="D154" s="17"/>
      <c r="E154" s="17"/>
    </row>
    <row r="155" spans="1:5" x14ac:dyDescent="0.25">
      <c r="A155" s="17"/>
      <c r="B155" s="17"/>
      <c r="C155" s="17"/>
      <c r="D155" s="17"/>
      <c r="E155" s="17"/>
    </row>
    <row r="156" spans="1:5" x14ac:dyDescent="0.25">
      <c r="A156" s="17"/>
      <c r="B156" s="17"/>
      <c r="C156" s="17"/>
      <c r="D156" s="17"/>
      <c r="E156" s="17"/>
    </row>
    <row r="157" spans="1:5" x14ac:dyDescent="0.25">
      <c r="A157" s="17"/>
      <c r="B157" s="17"/>
      <c r="C157" s="17"/>
      <c r="D157" s="17"/>
      <c r="E157" s="17"/>
    </row>
    <row r="158" spans="1:5" x14ac:dyDescent="0.25">
      <c r="A158" s="17"/>
      <c r="B158" s="17"/>
      <c r="C158" s="17"/>
      <c r="D158" s="17"/>
      <c r="E158" s="17"/>
    </row>
    <row r="159" spans="1:5" x14ac:dyDescent="0.25">
      <c r="A159" s="17"/>
      <c r="B159" s="17"/>
      <c r="C159" s="17"/>
      <c r="D159" s="17"/>
      <c r="E159" s="17"/>
    </row>
    <row r="160" spans="1:5" x14ac:dyDescent="0.25">
      <c r="A160" s="17"/>
      <c r="B160" s="17"/>
      <c r="C160" s="17"/>
      <c r="D160" s="17"/>
      <c r="E160" s="17"/>
    </row>
    <row r="161" spans="1:5" x14ac:dyDescent="0.25">
      <c r="A161" s="17"/>
      <c r="B161" s="17"/>
      <c r="C161" s="17"/>
      <c r="D161" s="17"/>
      <c r="E161" s="17"/>
    </row>
    <row r="162" spans="1:5" x14ac:dyDescent="0.25">
      <c r="A162" s="17"/>
      <c r="B162" s="17"/>
      <c r="C162" s="17"/>
      <c r="D162" s="17"/>
      <c r="E162" s="17"/>
    </row>
    <row r="163" spans="1:5" x14ac:dyDescent="0.25">
      <c r="A163" s="17"/>
      <c r="B163" s="17"/>
      <c r="C163" s="17"/>
      <c r="D163" s="17"/>
      <c r="E163" s="17"/>
    </row>
    <row r="164" spans="1:5" x14ac:dyDescent="0.25">
      <c r="A164" s="17"/>
      <c r="B164" s="17"/>
      <c r="C164" s="17"/>
      <c r="D164" s="17"/>
      <c r="E164" s="17"/>
    </row>
    <row r="165" spans="1:5" x14ac:dyDescent="0.25">
      <c r="A165" s="17"/>
      <c r="B165" s="17"/>
      <c r="C165" s="17"/>
      <c r="D165" s="17"/>
      <c r="E165" s="17"/>
    </row>
    <row r="166" spans="1:5" x14ac:dyDescent="0.25">
      <c r="A166" s="17"/>
      <c r="B166" s="17"/>
      <c r="C166" s="17"/>
      <c r="D166" s="17"/>
      <c r="E166" s="17"/>
    </row>
    <row r="167" spans="1:5" x14ac:dyDescent="0.25">
      <c r="A167" s="17"/>
      <c r="B167" s="17"/>
      <c r="C167" s="17"/>
      <c r="D167" s="17"/>
      <c r="E167" s="17"/>
    </row>
    <row r="168" spans="1:5" x14ac:dyDescent="0.25">
      <c r="A168" s="17"/>
      <c r="B168" s="17"/>
      <c r="C168" s="17"/>
      <c r="D168" s="17"/>
      <c r="E168" s="17"/>
    </row>
    <row r="169" spans="1:5" x14ac:dyDescent="0.25">
      <c r="A169" s="17"/>
      <c r="B169" s="17"/>
      <c r="C169" s="17"/>
      <c r="D169" s="17"/>
      <c r="E169" s="17"/>
    </row>
    <row r="170" spans="1:5" x14ac:dyDescent="0.25">
      <c r="A170" s="17"/>
      <c r="B170" s="17"/>
      <c r="C170" s="17"/>
      <c r="D170" s="17"/>
      <c r="E170" s="17"/>
    </row>
    <row r="171" spans="1:5" x14ac:dyDescent="0.25">
      <c r="A171" s="17"/>
      <c r="B171" s="17"/>
      <c r="C171" s="17"/>
      <c r="D171" s="17"/>
      <c r="E171" s="17"/>
    </row>
    <row r="172" spans="1:5" x14ac:dyDescent="0.25">
      <c r="A172" s="17"/>
      <c r="B172" s="17"/>
      <c r="C172" s="17"/>
      <c r="D172" s="17"/>
      <c r="E172" s="17"/>
    </row>
    <row r="173" spans="1:5" x14ac:dyDescent="0.25">
      <c r="A173" s="17"/>
      <c r="B173" s="17"/>
      <c r="C173" s="17"/>
      <c r="D173" s="17"/>
      <c r="E173" s="17"/>
    </row>
    <row r="174" spans="1:5" x14ac:dyDescent="0.25">
      <c r="A174" s="17"/>
      <c r="B174" s="17"/>
      <c r="C174" s="17"/>
      <c r="D174" s="17"/>
      <c r="E174" s="17"/>
    </row>
    <row r="175" spans="1:5" x14ac:dyDescent="0.25">
      <c r="A175" s="17"/>
      <c r="B175" s="17"/>
      <c r="C175" s="17"/>
      <c r="D175" s="17"/>
      <c r="E175" s="17"/>
    </row>
    <row r="176" spans="1:5" x14ac:dyDescent="0.25">
      <c r="A176" s="17"/>
      <c r="B176" s="17"/>
      <c r="C176" s="17"/>
      <c r="D176" s="17"/>
      <c r="E176" s="17"/>
    </row>
    <row r="177" spans="1:5" x14ac:dyDescent="0.25">
      <c r="A177" s="17"/>
      <c r="B177" s="17"/>
      <c r="C177" s="17"/>
      <c r="D177" s="17"/>
      <c r="E177" s="17"/>
    </row>
    <row r="178" spans="1:5" x14ac:dyDescent="0.25">
      <c r="A178" s="17"/>
      <c r="B178" s="17"/>
      <c r="C178" s="17"/>
      <c r="D178" s="17"/>
      <c r="E178" s="17"/>
    </row>
    <row r="179" spans="1:5" x14ac:dyDescent="0.25">
      <c r="A179" s="17"/>
      <c r="B179" s="17"/>
      <c r="C179" s="17"/>
      <c r="D179" s="17"/>
      <c r="E179" s="17"/>
    </row>
    <row r="180" spans="1:5" x14ac:dyDescent="0.25">
      <c r="A180" s="17"/>
      <c r="B180" s="17"/>
      <c r="C180" s="17"/>
      <c r="D180" s="17"/>
      <c r="E180" s="17"/>
    </row>
    <row r="181" spans="1:5" x14ac:dyDescent="0.25">
      <c r="A181" s="17"/>
      <c r="B181" s="17"/>
      <c r="C181" s="17"/>
      <c r="D181" s="17"/>
      <c r="E181" s="17"/>
    </row>
    <row r="182" spans="1:5" x14ac:dyDescent="0.25">
      <c r="A182" s="17"/>
      <c r="B182" s="17"/>
      <c r="C182" s="17"/>
      <c r="D182" s="17"/>
      <c r="E182" s="17"/>
    </row>
    <row r="183" spans="1:5" x14ac:dyDescent="0.25">
      <c r="A183" s="17"/>
      <c r="B183" s="17"/>
      <c r="C183" s="17"/>
      <c r="D183" s="17"/>
      <c r="E183" s="17"/>
    </row>
    <row r="184" spans="1:5" x14ac:dyDescent="0.25">
      <c r="A184" s="17"/>
      <c r="B184" s="17"/>
      <c r="C184" s="17"/>
      <c r="D184" s="17"/>
      <c r="E184" s="17"/>
    </row>
    <row r="185" spans="1:5" x14ac:dyDescent="0.25">
      <c r="A185" s="17"/>
      <c r="B185" s="17"/>
      <c r="C185" s="17"/>
      <c r="D185" s="17"/>
      <c r="E185" s="17"/>
    </row>
    <row r="186" spans="1:5" x14ac:dyDescent="0.25">
      <c r="A186" s="17"/>
      <c r="B186" s="17"/>
      <c r="C186" s="17"/>
      <c r="D186" s="17"/>
      <c r="E186" s="17"/>
    </row>
    <row r="187" spans="1:5" x14ac:dyDescent="0.25">
      <c r="A187" s="17"/>
      <c r="B187" s="17"/>
      <c r="C187" s="17"/>
      <c r="D187" s="17"/>
      <c r="E187" s="17"/>
    </row>
    <row r="188" spans="1:5" x14ac:dyDescent="0.25">
      <c r="A188" s="17"/>
      <c r="B188" s="17"/>
      <c r="C188" s="17"/>
      <c r="D188" s="17"/>
      <c r="E188" s="17"/>
    </row>
    <row r="189" spans="1:5" x14ac:dyDescent="0.25">
      <c r="A189" s="17"/>
      <c r="B189" s="17"/>
      <c r="C189" s="17"/>
      <c r="D189" s="17"/>
      <c r="E189" s="17"/>
    </row>
    <row r="190" spans="1:5" x14ac:dyDescent="0.25">
      <c r="A190" s="17"/>
      <c r="B190" s="17"/>
      <c r="C190" s="17"/>
      <c r="D190" s="17"/>
      <c r="E190" s="17"/>
    </row>
    <row r="191" spans="1:5" x14ac:dyDescent="0.25">
      <c r="A191" s="17"/>
      <c r="B191" s="17"/>
      <c r="C191" s="17"/>
      <c r="D191" s="17"/>
      <c r="E191" s="17"/>
    </row>
    <row r="192" spans="1:5" x14ac:dyDescent="0.25">
      <c r="A192" s="17"/>
      <c r="B192" s="17"/>
      <c r="C192" s="17"/>
      <c r="D192" s="17"/>
      <c r="E192" s="17"/>
    </row>
    <row r="193" spans="1:5" x14ac:dyDescent="0.25">
      <c r="A193" s="17"/>
      <c r="B193" s="17"/>
      <c r="C193" s="17"/>
      <c r="D193" s="17"/>
      <c r="E193" s="17"/>
    </row>
    <row r="194" spans="1:5" x14ac:dyDescent="0.25">
      <c r="A194" s="17"/>
      <c r="B194" s="17"/>
      <c r="C194" s="17"/>
      <c r="D194" s="17"/>
      <c r="E194" s="17"/>
    </row>
    <row r="195" spans="1:5" x14ac:dyDescent="0.25">
      <c r="A195" s="17"/>
      <c r="B195" s="17"/>
      <c r="C195" s="17"/>
      <c r="D195" s="17"/>
      <c r="E195" s="17"/>
    </row>
    <row r="196" spans="1:5" x14ac:dyDescent="0.25">
      <c r="A196" s="17"/>
      <c r="B196" s="17"/>
      <c r="C196" s="17"/>
      <c r="D196" s="17"/>
      <c r="E196" s="17"/>
    </row>
    <row r="197" spans="1:5" x14ac:dyDescent="0.25">
      <c r="A197" s="17"/>
      <c r="B197" s="17"/>
      <c r="C197" s="17"/>
      <c r="D197" s="17"/>
      <c r="E197" s="17"/>
    </row>
    <row r="198" spans="1:5" x14ac:dyDescent="0.25">
      <c r="A198" s="17"/>
      <c r="B198" s="17"/>
      <c r="C198" s="17"/>
      <c r="D198" s="17"/>
      <c r="E198" s="17"/>
    </row>
    <row r="199" spans="1:5" x14ac:dyDescent="0.25">
      <c r="A199" s="17"/>
      <c r="B199" s="17"/>
      <c r="C199" s="17"/>
      <c r="D199" s="17"/>
      <c r="E199" s="17"/>
    </row>
    <row r="200" spans="1:5" x14ac:dyDescent="0.25">
      <c r="A200" s="17"/>
      <c r="B200" s="17"/>
      <c r="C200" s="17"/>
      <c r="D200" s="17"/>
      <c r="E200" s="17"/>
    </row>
    <row r="201" spans="1:5" x14ac:dyDescent="0.25">
      <c r="A201" s="17"/>
      <c r="B201" s="17"/>
      <c r="C201" s="17"/>
      <c r="D201" s="17"/>
      <c r="E201" s="17"/>
    </row>
    <row r="202" spans="1:5" x14ac:dyDescent="0.25">
      <c r="A202" s="17"/>
      <c r="B202" s="17"/>
      <c r="C202" s="17"/>
      <c r="D202" s="17"/>
      <c r="E202" s="17"/>
    </row>
    <row r="203" spans="1:5" x14ac:dyDescent="0.25">
      <c r="A203" s="17"/>
      <c r="B203" s="17"/>
      <c r="C203" s="17"/>
      <c r="D203" s="17"/>
      <c r="E203" s="17"/>
    </row>
    <row r="204" spans="1:5" x14ac:dyDescent="0.25">
      <c r="A204" s="17"/>
      <c r="B204" s="17"/>
      <c r="C204" s="17"/>
      <c r="D204" s="17"/>
      <c r="E204" s="17"/>
    </row>
    <row r="205" spans="1:5" x14ac:dyDescent="0.25">
      <c r="A205" s="17"/>
      <c r="B205" s="17"/>
      <c r="C205" s="17"/>
      <c r="D205" s="17"/>
      <c r="E205" s="17"/>
    </row>
    <row r="206" spans="1:5" x14ac:dyDescent="0.25">
      <c r="A206" s="17"/>
      <c r="B206" s="17"/>
      <c r="C206" s="17"/>
      <c r="D206" s="17"/>
      <c r="E206" s="17"/>
    </row>
    <row r="207" spans="1:5" x14ac:dyDescent="0.25">
      <c r="A207" s="17"/>
      <c r="B207" s="17"/>
      <c r="C207" s="17"/>
      <c r="D207" s="17"/>
      <c r="E207" s="17"/>
    </row>
    <row r="208" spans="1:5" x14ac:dyDescent="0.25">
      <c r="A208" s="17"/>
      <c r="B208" s="17"/>
      <c r="C208" s="17"/>
      <c r="D208" s="17"/>
      <c r="E208" s="17"/>
    </row>
    <row r="209" spans="1:5" x14ac:dyDescent="0.25">
      <c r="A209" s="17"/>
      <c r="B209" s="17"/>
      <c r="C209" s="17"/>
      <c r="D209" s="17"/>
      <c r="E209" s="17"/>
    </row>
    <row r="210" spans="1:5" x14ac:dyDescent="0.25">
      <c r="A210" s="17"/>
      <c r="B210" s="17"/>
      <c r="C210" s="17"/>
      <c r="D210" s="17"/>
      <c r="E210" s="17"/>
    </row>
    <row r="211" spans="1:5" x14ac:dyDescent="0.25">
      <c r="A211" s="17"/>
      <c r="B211" s="17"/>
      <c r="C211" s="17"/>
      <c r="D211" s="17"/>
      <c r="E211" s="17"/>
    </row>
    <row r="212" spans="1:5" x14ac:dyDescent="0.25">
      <c r="A212" s="17"/>
      <c r="B212" s="17"/>
      <c r="C212" s="17"/>
      <c r="D212" s="17"/>
      <c r="E212" s="17"/>
    </row>
    <row r="213" spans="1:5" x14ac:dyDescent="0.25">
      <c r="A213" s="17"/>
      <c r="B213" s="17"/>
      <c r="C213" s="17"/>
      <c r="D213" s="17"/>
      <c r="E213" s="17"/>
    </row>
    <row r="214" spans="1:5" x14ac:dyDescent="0.25">
      <c r="A214" s="17"/>
      <c r="B214" s="17"/>
      <c r="C214" s="17"/>
      <c r="D214" s="17"/>
      <c r="E214" s="17"/>
    </row>
    <row r="215" spans="1:5" x14ac:dyDescent="0.25">
      <c r="A215" s="17"/>
      <c r="B215" s="17"/>
      <c r="C215" s="17"/>
      <c r="D215" s="17"/>
      <c r="E215" s="17"/>
    </row>
    <row r="216" spans="1:5" x14ac:dyDescent="0.25">
      <c r="A216" s="17"/>
      <c r="B216" s="17"/>
      <c r="C216" s="17"/>
      <c r="D216" s="17"/>
      <c r="E216" s="17"/>
    </row>
    <row r="217" spans="1:5" x14ac:dyDescent="0.25">
      <c r="A217" s="17"/>
      <c r="B217" s="17"/>
      <c r="C217" s="17"/>
      <c r="D217" s="17"/>
      <c r="E217" s="17"/>
    </row>
    <row r="218" spans="1:5" x14ac:dyDescent="0.25">
      <c r="A218" s="17"/>
      <c r="B218" s="17"/>
      <c r="C218" s="17"/>
      <c r="D218" s="17"/>
      <c r="E218" s="17"/>
    </row>
    <row r="219" spans="1:5" x14ac:dyDescent="0.25">
      <c r="A219" s="17"/>
      <c r="B219" s="17"/>
      <c r="C219" s="17"/>
      <c r="D219" s="17"/>
      <c r="E219" s="17"/>
    </row>
    <row r="220" spans="1:5" x14ac:dyDescent="0.25">
      <c r="A220" s="17"/>
      <c r="B220" s="17"/>
      <c r="C220" s="17"/>
      <c r="D220" s="17"/>
      <c r="E220" s="17"/>
    </row>
    <row r="221" spans="1:5" x14ac:dyDescent="0.25">
      <c r="A221" s="17"/>
      <c r="B221" s="17"/>
      <c r="C221" s="17"/>
      <c r="D221" s="17"/>
      <c r="E221" s="17"/>
    </row>
    <row r="222" spans="1:5" x14ac:dyDescent="0.25">
      <c r="A222" s="17"/>
      <c r="B222" s="17"/>
      <c r="C222" s="17"/>
      <c r="D222" s="17"/>
      <c r="E222" s="17"/>
    </row>
    <row r="223" spans="1:5" x14ac:dyDescent="0.25">
      <c r="A223" s="17"/>
      <c r="B223" s="17"/>
      <c r="C223" s="17"/>
      <c r="D223" s="17"/>
      <c r="E223" s="17"/>
    </row>
    <row r="224" spans="1:5" x14ac:dyDescent="0.25">
      <c r="A224" s="17"/>
      <c r="B224" s="17"/>
      <c r="C224" s="17"/>
      <c r="D224" s="17"/>
      <c r="E224" s="17"/>
    </row>
    <row r="225" spans="1:5" x14ac:dyDescent="0.25">
      <c r="A225" s="17"/>
      <c r="B225" s="17"/>
      <c r="C225" s="17"/>
      <c r="D225" s="17"/>
      <c r="E225" s="17"/>
    </row>
    <row r="226" spans="1:5" x14ac:dyDescent="0.25">
      <c r="A226" s="17"/>
      <c r="B226" s="17"/>
      <c r="C226" s="17"/>
      <c r="D226" s="17"/>
      <c r="E226" s="17"/>
    </row>
    <row r="227" spans="1:5" x14ac:dyDescent="0.25">
      <c r="A227" s="17"/>
      <c r="B227" s="17"/>
      <c r="C227" s="17"/>
      <c r="D227" s="17"/>
      <c r="E227" s="17"/>
    </row>
    <row r="228" spans="1:5" x14ac:dyDescent="0.25">
      <c r="A228" s="17"/>
      <c r="B228" s="17"/>
      <c r="C228" s="17"/>
      <c r="D228" s="17"/>
      <c r="E228" s="17"/>
    </row>
    <row r="229" spans="1:5" x14ac:dyDescent="0.25">
      <c r="A229" s="17"/>
      <c r="B229" s="17"/>
      <c r="C229" s="17"/>
      <c r="D229" s="17"/>
      <c r="E229" s="17"/>
    </row>
    <row r="230" spans="1:5" x14ac:dyDescent="0.25">
      <c r="A230" s="17"/>
      <c r="B230" s="17"/>
      <c r="C230" s="17"/>
      <c r="D230" s="17"/>
      <c r="E230" s="17"/>
    </row>
    <row r="231" spans="1:5" x14ac:dyDescent="0.25">
      <c r="A231" s="17"/>
      <c r="B231" s="17"/>
      <c r="C231" s="17"/>
      <c r="D231" s="17"/>
      <c r="E231" s="17"/>
    </row>
    <row r="232" spans="1:5" x14ac:dyDescent="0.25">
      <c r="A232" s="17"/>
      <c r="B232" s="17"/>
      <c r="C232" s="17"/>
      <c r="D232" s="17"/>
      <c r="E232" s="17"/>
    </row>
    <row r="233" spans="1:5" x14ac:dyDescent="0.25">
      <c r="A233" s="17"/>
      <c r="B233" s="17"/>
      <c r="C233" s="17"/>
      <c r="D233" s="17"/>
      <c r="E233" s="17"/>
    </row>
    <row r="234" spans="1:5" x14ac:dyDescent="0.25">
      <c r="A234" s="17"/>
      <c r="B234" s="17"/>
      <c r="C234" s="17"/>
      <c r="D234" s="17"/>
      <c r="E234" s="17"/>
    </row>
    <row r="235" spans="1:5" x14ac:dyDescent="0.25">
      <c r="A235" s="17"/>
      <c r="B235" s="17"/>
      <c r="C235" s="17"/>
      <c r="D235" s="17"/>
      <c r="E235" s="17"/>
    </row>
    <row r="236" spans="1:5" x14ac:dyDescent="0.25">
      <c r="A236" s="17"/>
      <c r="B236" s="17"/>
      <c r="C236" s="17"/>
      <c r="D236" s="17"/>
      <c r="E236" s="17"/>
    </row>
    <row r="237" spans="1:5" x14ac:dyDescent="0.25">
      <c r="A237" s="17"/>
      <c r="B237" s="17"/>
      <c r="C237" s="17"/>
      <c r="D237" s="17"/>
      <c r="E237" s="17"/>
    </row>
    <row r="238" spans="1:5" x14ac:dyDescent="0.25">
      <c r="A238" s="17"/>
      <c r="B238" s="17"/>
      <c r="C238" s="17"/>
      <c r="D238" s="17"/>
      <c r="E238" s="17"/>
    </row>
    <row r="239" spans="1:5" x14ac:dyDescent="0.25">
      <c r="A239" s="17"/>
      <c r="B239" s="17"/>
      <c r="C239" s="17"/>
      <c r="D239" s="17"/>
      <c r="E239" s="17"/>
    </row>
    <row r="240" spans="1:5" x14ac:dyDescent="0.25">
      <c r="A240" s="17"/>
      <c r="B240" s="17"/>
      <c r="C240" s="17"/>
      <c r="D240" s="17"/>
      <c r="E240" s="17"/>
    </row>
    <row r="241" spans="1:5" x14ac:dyDescent="0.25">
      <c r="A241" s="17"/>
      <c r="B241" s="17"/>
      <c r="C241" s="17"/>
      <c r="D241" s="17"/>
      <c r="E241" s="17"/>
    </row>
    <row r="242" spans="1:5" x14ac:dyDescent="0.25">
      <c r="A242" s="17"/>
      <c r="B242" s="17"/>
      <c r="C242" s="17"/>
      <c r="D242" s="17"/>
      <c r="E242" s="17"/>
    </row>
    <row r="243" spans="1:5" x14ac:dyDescent="0.25">
      <c r="A243" s="17"/>
      <c r="B243" s="17"/>
      <c r="C243" s="17"/>
      <c r="D243" s="17"/>
      <c r="E243" s="17"/>
    </row>
    <row r="244" spans="1:5" x14ac:dyDescent="0.25">
      <c r="A244" s="17"/>
      <c r="B244" s="17"/>
      <c r="C244" s="17"/>
      <c r="D244" s="17"/>
      <c r="E244" s="17"/>
    </row>
    <row r="245" spans="1:5" x14ac:dyDescent="0.25">
      <c r="A245" s="17"/>
      <c r="B245" s="17"/>
      <c r="C245" s="17"/>
      <c r="D245" s="17"/>
      <c r="E245" s="17"/>
    </row>
    <row r="246" spans="1:5" x14ac:dyDescent="0.25">
      <c r="A246" s="17"/>
      <c r="B246" s="17"/>
      <c r="C246" s="17"/>
      <c r="D246" s="17"/>
      <c r="E246" s="17"/>
    </row>
    <row r="247" spans="1:5" x14ac:dyDescent="0.25">
      <c r="A247" s="17"/>
      <c r="B247" s="17"/>
      <c r="C247" s="17"/>
      <c r="D247" s="17"/>
      <c r="E247" s="17"/>
    </row>
    <row r="248" spans="1:5" x14ac:dyDescent="0.25">
      <c r="A248" s="17"/>
      <c r="B248" s="17"/>
      <c r="C248" s="17"/>
      <c r="D248" s="17"/>
      <c r="E248" s="17"/>
    </row>
    <row r="249" spans="1:5" x14ac:dyDescent="0.25">
      <c r="A249" s="17"/>
      <c r="B249" s="17"/>
      <c r="C249" s="17"/>
      <c r="D249" s="17"/>
      <c r="E249" s="17"/>
    </row>
    <row r="250" spans="1:5" x14ac:dyDescent="0.25">
      <c r="A250" s="17"/>
      <c r="B250" s="17"/>
      <c r="C250" s="17"/>
      <c r="D250" s="17"/>
      <c r="E250" s="17"/>
    </row>
    <row r="251" spans="1:5" x14ac:dyDescent="0.25">
      <c r="A251" s="17"/>
      <c r="B251" s="17"/>
      <c r="C251" s="17"/>
      <c r="D251" s="17"/>
      <c r="E251" s="17"/>
    </row>
    <row r="252" spans="1:5" x14ac:dyDescent="0.25">
      <c r="A252" s="17"/>
      <c r="B252" s="17"/>
      <c r="C252" s="17"/>
      <c r="D252" s="17"/>
      <c r="E252" s="17"/>
    </row>
    <row r="253" spans="1:5" x14ac:dyDescent="0.25">
      <c r="A253" s="17"/>
      <c r="B253" s="17"/>
      <c r="C253" s="17"/>
      <c r="D253" s="17"/>
      <c r="E253" s="17"/>
    </row>
    <row r="254" spans="1:5" x14ac:dyDescent="0.25">
      <c r="A254" s="17"/>
      <c r="B254" s="17"/>
      <c r="C254" s="17"/>
      <c r="D254" s="17"/>
      <c r="E254" s="17"/>
    </row>
    <row r="255" spans="1:5" x14ac:dyDescent="0.25">
      <c r="A255" s="17"/>
      <c r="B255" s="17"/>
      <c r="C255" s="17"/>
      <c r="D255" s="17"/>
      <c r="E255" s="17"/>
    </row>
    <row r="256" spans="1:5" x14ac:dyDescent="0.25">
      <c r="A256" s="17"/>
      <c r="B256" s="17"/>
      <c r="C256" s="17"/>
      <c r="D256" s="17"/>
      <c r="E256" s="17"/>
    </row>
    <row r="257" spans="1:5" x14ac:dyDescent="0.25">
      <c r="A257" s="17"/>
      <c r="B257" s="17"/>
      <c r="C257" s="17"/>
      <c r="D257" s="17"/>
      <c r="E257" s="17"/>
    </row>
    <row r="258" spans="1:5" x14ac:dyDescent="0.25">
      <c r="A258" s="17"/>
      <c r="B258" s="17"/>
      <c r="C258" s="17"/>
      <c r="D258" s="17"/>
      <c r="E258" s="17"/>
    </row>
    <row r="259" spans="1:5" x14ac:dyDescent="0.25">
      <c r="A259" s="17"/>
      <c r="B259" s="17"/>
      <c r="C259" s="17"/>
      <c r="D259" s="17"/>
      <c r="E259" s="17"/>
    </row>
    <row r="260" spans="1:5" x14ac:dyDescent="0.25">
      <c r="A260" s="17"/>
      <c r="B260" s="17"/>
      <c r="C260" s="17"/>
      <c r="D260" s="17"/>
      <c r="E260" s="17"/>
    </row>
    <row r="261" spans="1:5" x14ac:dyDescent="0.25">
      <c r="A261" s="17"/>
      <c r="B261" s="17"/>
      <c r="C261" s="17"/>
      <c r="D261" s="17"/>
      <c r="E261" s="17"/>
    </row>
    <row r="262" spans="1:5" x14ac:dyDescent="0.25">
      <c r="A262" s="17"/>
      <c r="B262" s="17"/>
      <c r="C262" s="17"/>
      <c r="D262" s="17"/>
      <c r="E262" s="17"/>
    </row>
    <row r="263" spans="1:5" x14ac:dyDescent="0.25">
      <c r="A263" s="17"/>
      <c r="B263" s="17"/>
      <c r="C263" s="17"/>
      <c r="D263" s="17"/>
      <c r="E263" s="17"/>
    </row>
    <row r="264" spans="1:5" x14ac:dyDescent="0.25">
      <c r="A264" s="17"/>
      <c r="B264" s="17"/>
      <c r="C264" s="17"/>
      <c r="D264" s="17"/>
      <c r="E264" s="17"/>
    </row>
    <row r="265" spans="1:5" x14ac:dyDescent="0.25">
      <c r="A265" s="17"/>
      <c r="B265" s="17"/>
      <c r="C265" s="17"/>
      <c r="D265" s="17"/>
      <c r="E265" s="17"/>
    </row>
    <row r="266" spans="1:5" x14ac:dyDescent="0.25">
      <c r="A266" s="17"/>
      <c r="B266" s="17"/>
      <c r="C266" s="17"/>
      <c r="D266" s="17"/>
      <c r="E266" s="17"/>
    </row>
    <row r="267" spans="1:5" x14ac:dyDescent="0.25">
      <c r="A267" s="17"/>
      <c r="B267" s="17"/>
      <c r="C267" s="17"/>
      <c r="D267" s="17"/>
      <c r="E267" s="17"/>
    </row>
    <row r="268" spans="1:5" x14ac:dyDescent="0.25">
      <c r="A268" s="17"/>
      <c r="B268" s="17"/>
      <c r="C268" s="17"/>
      <c r="D268" s="17"/>
      <c r="E268" s="17"/>
    </row>
    <row r="269" spans="1:5" x14ac:dyDescent="0.25">
      <c r="A269" s="17"/>
      <c r="B269" s="17"/>
      <c r="C269" s="17"/>
      <c r="D269" s="17"/>
      <c r="E269" s="17"/>
    </row>
    <row r="270" spans="1:5" x14ac:dyDescent="0.25">
      <c r="A270" s="17"/>
      <c r="B270" s="17"/>
      <c r="C270" s="17"/>
      <c r="D270" s="17"/>
      <c r="E270" s="17"/>
    </row>
    <row r="271" spans="1:5" x14ac:dyDescent="0.25">
      <c r="A271" s="17"/>
      <c r="B271" s="17"/>
      <c r="C271" s="17"/>
      <c r="D271" s="17"/>
      <c r="E271" s="17"/>
    </row>
    <row r="272" spans="1:5" x14ac:dyDescent="0.25">
      <c r="A272" s="17"/>
      <c r="B272" s="17"/>
      <c r="C272" s="17"/>
      <c r="D272" s="17"/>
      <c r="E272" s="17"/>
    </row>
    <row r="273" spans="1:5" x14ac:dyDescent="0.25">
      <c r="A273" s="17"/>
      <c r="B273" s="17"/>
      <c r="C273" s="17"/>
      <c r="D273" s="17"/>
      <c r="E273" s="17"/>
    </row>
    <row r="274" spans="1:5" x14ac:dyDescent="0.25">
      <c r="A274" s="17"/>
      <c r="B274" s="17"/>
      <c r="C274" s="17"/>
      <c r="D274" s="17"/>
      <c r="E274" s="17"/>
    </row>
    <row r="275" spans="1:5" x14ac:dyDescent="0.25">
      <c r="A275" s="17"/>
      <c r="B275" s="17"/>
      <c r="C275" s="17"/>
      <c r="D275" s="17"/>
      <c r="E275" s="17"/>
    </row>
    <row r="276" spans="1:5" x14ac:dyDescent="0.25">
      <c r="A276" s="17"/>
      <c r="B276" s="17"/>
      <c r="C276" s="17"/>
      <c r="D276" s="17"/>
      <c r="E276" s="17"/>
    </row>
    <row r="277" spans="1:5" x14ac:dyDescent="0.25">
      <c r="A277" s="17"/>
      <c r="B277" s="17"/>
      <c r="C277" s="17"/>
      <c r="D277" s="17"/>
      <c r="E277" s="17"/>
    </row>
    <row r="278" spans="1:5" x14ac:dyDescent="0.25">
      <c r="A278" s="17"/>
      <c r="B278" s="17"/>
      <c r="C278" s="17"/>
      <c r="D278" s="17"/>
      <c r="E278" s="17"/>
    </row>
    <row r="279" spans="1:5" x14ac:dyDescent="0.25">
      <c r="A279" s="17"/>
      <c r="B279" s="17"/>
      <c r="C279" s="17"/>
      <c r="D279" s="17"/>
      <c r="E279" s="17"/>
    </row>
    <row r="280" spans="1:5" x14ac:dyDescent="0.25">
      <c r="A280" s="17"/>
      <c r="B280" s="17"/>
      <c r="C280" s="17"/>
      <c r="D280" s="17"/>
      <c r="E280" s="17"/>
    </row>
    <row r="281" spans="1:5" x14ac:dyDescent="0.25">
      <c r="A281" s="17"/>
      <c r="B281" s="17"/>
      <c r="C281" s="17"/>
      <c r="D281" s="17"/>
      <c r="E281" s="17"/>
    </row>
    <row r="282" spans="1:5" x14ac:dyDescent="0.25">
      <c r="A282" s="17"/>
      <c r="B282" s="17"/>
      <c r="C282" s="17"/>
      <c r="D282" s="17"/>
      <c r="E282" s="17"/>
    </row>
    <row r="283" spans="1:5" x14ac:dyDescent="0.25">
      <c r="A283" s="17"/>
      <c r="B283" s="17"/>
      <c r="C283" s="17"/>
      <c r="D283" s="17"/>
      <c r="E283" s="17"/>
    </row>
    <row r="284" spans="1:5" x14ac:dyDescent="0.25">
      <c r="A284" s="17"/>
      <c r="B284" s="17"/>
      <c r="C284" s="17"/>
      <c r="D284" s="17"/>
      <c r="E284" s="17"/>
    </row>
    <row r="285" spans="1:5" x14ac:dyDescent="0.25">
      <c r="A285" s="17"/>
      <c r="B285" s="17"/>
      <c r="C285" s="17"/>
      <c r="D285" s="17"/>
      <c r="E285" s="17"/>
    </row>
    <row r="286" spans="1:5" x14ac:dyDescent="0.25">
      <c r="A286" s="17"/>
      <c r="B286" s="17"/>
      <c r="C286" s="17"/>
      <c r="D286" s="17"/>
      <c r="E286" s="17"/>
    </row>
    <row r="287" spans="1:5" x14ac:dyDescent="0.25">
      <c r="A287" s="17"/>
      <c r="B287" s="17"/>
      <c r="C287" s="17"/>
      <c r="D287" s="17"/>
      <c r="E287" s="17"/>
    </row>
    <row r="288" spans="1:5" x14ac:dyDescent="0.25">
      <c r="A288" s="17"/>
      <c r="B288" s="17"/>
      <c r="C288" s="17"/>
      <c r="D288" s="17"/>
      <c r="E288" s="17"/>
    </row>
    <row r="289" spans="1:5" x14ac:dyDescent="0.25">
      <c r="A289" s="17"/>
      <c r="B289" s="17"/>
      <c r="C289" s="17"/>
      <c r="D289" s="17"/>
      <c r="E289" s="17"/>
    </row>
    <row r="290" spans="1:5" x14ac:dyDescent="0.25">
      <c r="A290" s="17"/>
      <c r="B290" s="17"/>
      <c r="C290" s="17"/>
      <c r="D290" s="17"/>
      <c r="E290" s="17"/>
    </row>
    <row r="291" spans="1:5" x14ac:dyDescent="0.25">
      <c r="A291" s="17"/>
      <c r="B291" s="17"/>
      <c r="C291" s="17"/>
      <c r="D291" s="17"/>
      <c r="E291" s="17"/>
    </row>
    <row r="292" spans="1:5" x14ac:dyDescent="0.25">
      <c r="A292" s="17"/>
      <c r="B292" s="17"/>
      <c r="C292" s="17"/>
      <c r="D292" s="17"/>
      <c r="E292" s="17"/>
    </row>
    <row r="293" spans="1:5" x14ac:dyDescent="0.25">
      <c r="A293" s="17"/>
      <c r="B293" s="17"/>
      <c r="C293" s="17"/>
      <c r="D293" s="17"/>
      <c r="E293" s="17"/>
    </row>
    <row r="294" spans="1:5" x14ac:dyDescent="0.25">
      <c r="A294" s="17"/>
      <c r="B294" s="17"/>
      <c r="C294" s="17"/>
      <c r="D294" s="17"/>
      <c r="E294" s="17"/>
    </row>
    <row r="295" spans="1:5" x14ac:dyDescent="0.25">
      <c r="A295" s="17"/>
      <c r="B295" s="17"/>
      <c r="C295" s="17"/>
      <c r="D295" s="17"/>
      <c r="E295" s="17"/>
    </row>
    <row r="296" spans="1:5" x14ac:dyDescent="0.25">
      <c r="A296" s="17"/>
      <c r="B296" s="17"/>
      <c r="C296" s="17"/>
      <c r="D296" s="17"/>
      <c r="E296" s="17"/>
    </row>
    <row r="297" spans="1:5" x14ac:dyDescent="0.25">
      <c r="A297" s="17"/>
      <c r="B297" s="17"/>
      <c r="C297" s="17"/>
      <c r="D297" s="17"/>
      <c r="E297" s="17"/>
    </row>
    <row r="298" spans="1:5" x14ac:dyDescent="0.25">
      <c r="A298" s="17"/>
      <c r="B298" s="17"/>
      <c r="C298" s="17"/>
      <c r="D298" s="17"/>
      <c r="E298" s="17"/>
    </row>
    <row r="299" spans="1:5" x14ac:dyDescent="0.25">
      <c r="A299" s="17"/>
      <c r="B299" s="17"/>
      <c r="C299" s="17"/>
      <c r="D299" s="17"/>
      <c r="E299" s="17"/>
    </row>
    <row r="300" spans="1:5" x14ac:dyDescent="0.25">
      <c r="A300" s="17"/>
      <c r="B300" s="17"/>
      <c r="C300" s="17"/>
      <c r="D300" s="17"/>
      <c r="E300" s="17"/>
    </row>
    <row r="301" spans="1:5" x14ac:dyDescent="0.25">
      <c r="A301" s="17"/>
      <c r="B301" s="17"/>
      <c r="C301" s="17"/>
      <c r="D301" s="17"/>
      <c r="E301" s="17"/>
    </row>
    <row r="302" spans="1:5" x14ac:dyDescent="0.25">
      <c r="A302" s="17"/>
      <c r="B302" s="17"/>
      <c r="C302" s="17"/>
      <c r="D302" s="17"/>
      <c r="E302" s="17"/>
    </row>
    <row r="303" spans="1:5" x14ac:dyDescent="0.25">
      <c r="A303" s="17"/>
      <c r="B303" s="17"/>
      <c r="C303" s="17"/>
      <c r="D303" s="17"/>
      <c r="E303" s="17"/>
    </row>
    <row r="304" spans="1:5" x14ac:dyDescent="0.25">
      <c r="A304" s="17"/>
      <c r="B304" s="17"/>
      <c r="C304" s="17"/>
      <c r="D304" s="17"/>
      <c r="E304" s="17"/>
    </row>
    <row r="305" spans="1:5" x14ac:dyDescent="0.25">
      <c r="A305" s="17"/>
      <c r="B305" s="17"/>
      <c r="C305" s="17"/>
      <c r="D305" s="17"/>
      <c r="E305" s="17"/>
    </row>
    <row r="306" spans="1:5" x14ac:dyDescent="0.25">
      <c r="A306" s="17"/>
      <c r="B306" s="17"/>
      <c r="C306" s="17"/>
      <c r="D306" s="17"/>
      <c r="E306" s="17"/>
    </row>
    <row r="307" spans="1:5" x14ac:dyDescent="0.25">
      <c r="A307" s="17"/>
      <c r="B307" s="17"/>
      <c r="C307" s="17"/>
      <c r="D307" s="17"/>
      <c r="E307" s="17"/>
    </row>
    <row r="308" spans="1:5" x14ac:dyDescent="0.25">
      <c r="A308" s="17"/>
      <c r="B308" s="17"/>
      <c r="C308" s="17"/>
      <c r="D308" s="17"/>
      <c r="E308" s="17"/>
    </row>
    <row r="309" spans="1:5" x14ac:dyDescent="0.25">
      <c r="A309" s="17"/>
      <c r="B309" s="17"/>
      <c r="C309" s="17"/>
      <c r="D309" s="17"/>
      <c r="E309" s="17"/>
    </row>
    <row r="310" spans="1:5" x14ac:dyDescent="0.25">
      <c r="A310" s="17"/>
      <c r="B310" s="17"/>
      <c r="C310" s="17"/>
      <c r="D310" s="17"/>
      <c r="E310" s="17"/>
    </row>
    <row r="311" spans="1:5" x14ac:dyDescent="0.25">
      <c r="A311" s="17"/>
      <c r="B311" s="17"/>
      <c r="C311" s="17"/>
      <c r="D311" s="17"/>
      <c r="E311" s="17"/>
    </row>
    <row r="312" spans="1:5" x14ac:dyDescent="0.25">
      <c r="A312" s="17"/>
      <c r="B312" s="17"/>
      <c r="C312" s="17"/>
      <c r="D312" s="17"/>
      <c r="E312" s="17"/>
    </row>
    <row r="313" spans="1:5" x14ac:dyDescent="0.25">
      <c r="A313" s="17"/>
      <c r="B313" s="17"/>
      <c r="C313" s="17"/>
      <c r="D313" s="17"/>
      <c r="E313" s="17"/>
    </row>
    <row r="314" spans="1:5" x14ac:dyDescent="0.25">
      <c r="A314" s="17"/>
      <c r="B314" s="17"/>
      <c r="C314" s="17"/>
      <c r="D314" s="17"/>
      <c r="E314" s="17"/>
    </row>
    <row r="315" spans="1:5" x14ac:dyDescent="0.25">
      <c r="A315" s="17"/>
      <c r="B315" s="17"/>
      <c r="C315" s="17"/>
      <c r="D315" s="17"/>
      <c r="E315" s="17"/>
    </row>
    <row r="316" spans="1:5" x14ac:dyDescent="0.25">
      <c r="A316" s="17"/>
      <c r="B316" s="17"/>
      <c r="C316" s="17"/>
      <c r="D316" s="17"/>
      <c r="E316" s="17"/>
    </row>
    <row r="317" spans="1:5" x14ac:dyDescent="0.25">
      <c r="A317" s="17"/>
      <c r="B317" s="17"/>
      <c r="C317" s="17"/>
      <c r="D317" s="17"/>
      <c r="E317" s="17"/>
    </row>
    <row r="318" spans="1:5" x14ac:dyDescent="0.25">
      <c r="A318" s="17"/>
      <c r="B318" s="17"/>
      <c r="C318" s="17"/>
      <c r="D318" s="17"/>
      <c r="E318" s="17"/>
    </row>
    <row r="319" spans="1:5" x14ac:dyDescent="0.25">
      <c r="A319" s="17"/>
      <c r="B319" s="17"/>
      <c r="C319" s="17"/>
      <c r="D319" s="17"/>
      <c r="E319" s="17"/>
    </row>
    <row r="320" spans="1:5" x14ac:dyDescent="0.25">
      <c r="A320" s="17"/>
      <c r="B320" s="17"/>
      <c r="C320" s="17"/>
      <c r="D320" s="17"/>
      <c r="E320" s="17"/>
    </row>
    <row r="321" spans="1:5" x14ac:dyDescent="0.25">
      <c r="A321" s="17"/>
      <c r="B321" s="17"/>
      <c r="C321" s="17"/>
      <c r="D321" s="17"/>
      <c r="E321" s="17"/>
    </row>
    <row r="322" spans="1:5" x14ac:dyDescent="0.25">
      <c r="A322" s="17"/>
      <c r="B322" s="17"/>
      <c r="C322" s="17"/>
      <c r="D322" s="17"/>
      <c r="E322" s="17"/>
    </row>
    <row r="323" spans="1:5" x14ac:dyDescent="0.25">
      <c r="A323" s="17"/>
      <c r="B323" s="17"/>
      <c r="C323" s="17"/>
      <c r="D323" s="17"/>
      <c r="E323" s="17"/>
    </row>
    <row r="324" spans="1:5" x14ac:dyDescent="0.25">
      <c r="A324" s="17"/>
      <c r="B324" s="17"/>
      <c r="C324" s="17"/>
      <c r="D324" s="17"/>
      <c r="E324" s="17"/>
    </row>
    <row r="325" spans="1:5" x14ac:dyDescent="0.25">
      <c r="A325" s="17"/>
      <c r="B325" s="17"/>
      <c r="C325" s="17"/>
      <c r="D325" s="17"/>
      <c r="E325" s="17"/>
    </row>
    <row r="326" spans="1:5" x14ac:dyDescent="0.25">
      <c r="A326" s="17"/>
      <c r="B326" s="17"/>
      <c r="C326" s="17"/>
      <c r="D326" s="17"/>
      <c r="E326" s="17"/>
    </row>
    <row r="327" spans="1:5" x14ac:dyDescent="0.25">
      <c r="A327" s="17"/>
      <c r="B327" s="17"/>
      <c r="C327" s="17"/>
      <c r="D327" s="17"/>
      <c r="E327" s="17"/>
    </row>
    <row r="328" spans="1:5" x14ac:dyDescent="0.25">
      <c r="A328" s="17"/>
      <c r="B328" s="17"/>
      <c r="C328" s="17"/>
      <c r="D328" s="17"/>
      <c r="E328" s="17"/>
    </row>
    <row r="329" spans="1:5" x14ac:dyDescent="0.25">
      <c r="A329" s="17"/>
      <c r="B329" s="17"/>
      <c r="C329" s="17"/>
      <c r="D329" s="17"/>
      <c r="E329" s="17"/>
    </row>
    <row r="330" spans="1:5" x14ac:dyDescent="0.25">
      <c r="A330" s="17"/>
      <c r="B330" s="17"/>
      <c r="C330" s="17"/>
      <c r="D330" s="17"/>
      <c r="E330" s="17"/>
    </row>
    <row r="331" spans="1:5" x14ac:dyDescent="0.25">
      <c r="A331" s="17"/>
      <c r="B331" s="17"/>
      <c r="C331" s="17"/>
      <c r="D331" s="17"/>
      <c r="E331" s="17"/>
    </row>
    <row r="332" spans="1:5" x14ac:dyDescent="0.25">
      <c r="A332" s="17"/>
      <c r="B332" s="17"/>
      <c r="C332" s="17"/>
      <c r="D332" s="17"/>
      <c r="E332" s="17"/>
    </row>
    <row r="333" spans="1:5" x14ac:dyDescent="0.25">
      <c r="A333" s="17"/>
      <c r="B333" s="17"/>
      <c r="C333" s="17"/>
      <c r="D333" s="17"/>
      <c r="E333" s="17"/>
    </row>
    <row r="334" spans="1:5" x14ac:dyDescent="0.25">
      <c r="A334" s="17"/>
      <c r="B334" s="17"/>
      <c r="C334" s="17"/>
      <c r="D334" s="17"/>
      <c r="E334" s="17"/>
    </row>
    <row r="335" spans="1:5" x14ac:dyDescent="0.25">
      <c r="A335" s="17"/>
      <c r="B335" s="17"/>
      <c r="C335" s="17"/>
      <c r="D335" s="17"/>
      <c r="E335" s="17"/>
    </row>
    <row r="336" spans="1:5" x14ac:dyDescent="0.25">
      <c r="A336" s="17"/>
      <c r="B336" s="17"/>
      <c r="C336" s="17"/>
      <c r="D336" s="17"/>
      <c r="E336" s="17"/>
    </row>
    <row r="337" spans="1:5" x14ac:dyDescent="0.25">
      <c r="A337" s="17"/>
      <c r="B337" s="17"/>
      <c r="C337" s="17"/>
      <c r="D337" s="17"/>
      <c r="E337" s="17"/>
    </row>
    <row r="338" spans="1:5" x14ac:dyDescent="0.25">
      <c r="A338" s="17"/>
      <c r="B338" s="17"/>
      <c r="C338" s="17"/>
      <c r="D338" s="17"/>
      <c r="E338" s="17"/>
    </row>
    <row r="339" spans="1:5" x14ac:dyDescent="0.25">
      <c r="A339" s="17"/>
      <c r="B339" s="17"/>
      <c r="C339" s="17"/>
      <c r="D339" s="17"/>
      <c r="E339" s="17"/>
    </row>
    <row r="340" spans="1:5" x14ac:dyDescent="0.25">
      <c r="A340" s="17"/>
      <c r="B340" s="17"/>
      <c r="C340" s="17"/>
      <c r="D340" s="17"/>
      <c r="E340" s="17"/>
    </row>
    <row r="341" spans="1:5" x14ac:dyDescent="0.25">
      <c r="A341" s="17"/>
      <c r="B341" s="17"/>
      <c r="C341" s="17"/>
      <c r="D341" s="17"/>
      <c r="E341" s="17"/>
    </row>
    <row r="342" spans="1:5" x14ac:dyDescent="0.25">
      <c r="A342" s="17"/>
      <c r="B342" s="17"/>
      <c r="C342" s="17"/>
      <c r="D342" s="17"/>
      <c r="E342" s="17"/>
    </row>
    <row r="343" spans="1:5" x14ac:dyDescent="0.25">
      <c r="A343" s="17"/>
      <c r="B343" s="17"/>
      <c r="C343" s="17"/>
      <c r="D343" s="17"/>
      <c r="E343" s="17"/>
    </row>
    <row r="344" spans="1:5" x14ac:dyDescent="0.25">
      <c r="A344" s="17"/>
      <c r="B344" s="17"/>
      <c r="C344" s="17"/>
      <c r="D344" s="17"/>
      <c r="E344" s="17"/>
    </row>
    <row r="345" spans="1:5" x14ac:dyDescent="0.25">
      <c r="A345" s="17"/>
      <c r="B345" s="17"/>
      <c r="C345" s="17"/>
      <c r="D345" s="17"/>
      <c r="E345" s="17"/>
    </row>
    <row r="346" spans="1:5" x14ac:dyDescent="0.25">
      <c r="A346" s="17"/>
      <c r="B346" s="17"/>
      <c r="C346" s="17"/>
      <c r="D346" s="17"/>
      <c r="E346" s="17"/>
    </row>
    <row r="347" spans="1:5" x14ac:dyDescent="0.25">
      <c r="A347" s="17"/>
      <c r="B347" s="17"/>
      <c r="C347" s="17"/>
      <c r="D347" s="17"/>
      <c r="E347" s="17"/>
    </row>
    <row r="348" spans="1:5" x14ac:dyDescent="0.25">
      <c r="A348" s="17"/>
      <c r="B348" s="17"/>
      <c r="C348" s="17"/>
      <c r="D348" s="17"/>
      <c r="E348" s="17"/>
    </row>
    <row r="349" spans="1:5" x14ac:dyDescent="0.25">
      <c r="A349" s="17"/>
      <c r="B349" s="17"/>
      <c r="C349" s="17"/>
      <c r="D349" s="17"/>
      <c r="E349" s="17"/>
    </row>
    <row r="350" spans="1:5" x14ac:dyDescent="0.25">
      <c r="A350" s="17"/>
      <c r="B350" s="17"/>
      <c r="C350" s="17"/>
      <c r="D350" s="17"/>
      <c r="E350" s="17"/>
    </row>
  </sheetData>
  <sheetProtection algorithmName="SHA-512" hashValue="hFi8LI8NNH2sVD7Zg2F2/4qbecPPZMqOm7pxqTLo0NUpQX/CcynH7Wcdit72yM+Bl/ySLBnJW0fqjwdf43GPXA==" saltValue="CQtgSl5zeupYsw9e74xVMg==" spinCount="100000" sheet="1" objects="1" scenarios="1"/>
  <mergeCells count="11">
    <mergeCell ref="A2:E2"/>
    <mergeCell ref="A3:E3"/>
    <mergeCell ref="A4:E4"/>
    <mergeCell ref="A38:E38"/>
    <mergeCell ref="A39:E39"/>
    <mergeCell ref="A6:E6"/>
    <mergeCell ref="A7:E7"/>
    <mergeCell ref="D30:E30"/>
    <mergeCell ref="D13:E28"/>
    <mergeCell ref="D12:E12"/>
    <mergeCell ref="D31:E36"/>
  </mergeCells>
  <conditionalFormatting sqref="B32:B36">
    <cfRule type="expression" dxfId="28" priority="1">
      <formula>B32&lt;C32</formula>
    </cfRule>
  </conditionalFormatting>
  <dataValidations count="5">
    <dataValidation type="date" allowBlank="1" showInputMessage="1" showErrorMessage="1" sqref="B21:B22 B28 B25 B9:B11 E11" xr:uid="{3B665D7F-DF32-4E69-8D1B-B53B1E505F0E}">
      <formula1>43831</formula1>
      <formula2>73415</formula2>
    </dataValidation>
    <dataValidation allowBlank="1" showInputMessage="1" showErrorMessage="1" prompt="_x000a_" sqref="D10" xr:uid="{521883B0-37D1-43F2-A8C8-E036C5F4D77C}"/>
    <dataValidation type="decimal" allowBlank="1" showInputMessage="1" showErrorMessage="1" sqref="B12 B20" xr:uid="{F02ED9CE-65FD-45C5-92D8-D57C45F1CEC9}">
      <formula1>0.1</formula1>
      <formula2>99999</formula2>
    </dataValidation>
    <dataValidation allowBlank="1" showInputMessage="1" showErrorMessage="1" promptTitle="Kılavuz" prompt="Lütfen yürütülen görüşme örneğinin numarasını girin." sqref="A31" xr:uid="{D2AD73D7-8B57-4AE0-9C62-2CF8EEB620A4}"/>
    <dataValidation type="decimal" allowBlank="1" showInputMessage="1" showErrorMessage="1" sqref="B19" xr:uid="{2C2A5A2A-A9E4-4DFE-A59D-4C7E3CF76AB1}">
      <formula1>0</formula1>
      <formula2>99999</formula2>
    </dataValidation>
  </dataValidations>
  <pageMargins left="0.511811024" right="0.511811024" top="0.78740157499999996" bottom="0.78740157499999996" header="0.31496062000000002" footer="0.31496062000000002"/>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64" id="{A96157D2-87A0-4F18-B5ED-3573F9D1A41E}">
            <xm:f>'Hidden Lists'!$C$38='Hidden Lists'!$C$28</xm:f>
            <x14:dxf>
              <font>
                <b/>
                <i val="0"/>
                <color rgb="FF175259"/>
              </font>
              <fill>
                <patternFill>
                  <bgColor rgb="FFFF7C80"/>
                </patternFill>
              </fill>
            </x14:dxf>
          </x14:cfRule>
          <x14:cfRule type="expression" priority="165" id="{F2C4CD18-533C-471E-B7EC-19108AF3A4CF}">
            <xm:f>'Hidden Lists'!$C$40='Hidden Lists'!$C$28</xm:f>
            <x14:dxf>
              <font>
                <b/>
                <i val="0"/>
                <color rgb="FF175259"/>
              </font>
              <fill>
                <patternFill>
                  <bgColor rgb="FFFF7C80"/>
                </patternFill>
              </fill>
            </x14:dxf>
          </x14:cfRule>
          <xm:sqref>B21:B22 B28 B25</xm:sqref>
        </x14:conditionalFormatting>
        <x14:conditionalFormatting xmlns:xm="http://schemas.microsoft.com/office/excel/2006/main">
          <x14:cfRule type="expression" priority="170" id="{3FBFC556-F496-46BE-BBFF-BD96D2511587}">
            <xm:f>'Hidden Lists'!$C$43='Hidden Lists'!$C$28</xm:f>
            <x14:dxf>
              <font>
                <b/>
                <i val="0"/>
                <color rgb="FF175259"/>
              </font>
              <fill>
                <patternFill>
                  <bgColor rgb="FFFF7C80"/>
                </patternFill>
              </fill>
            </x14:dxf>
          </x14:cfRule>
          <xm:sqref>E11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9EA17A46-F4BE-4B9D-BDCF-118875E64474}">
          <x14:formula1>
            <xm:f>'Hidden Lists'!$C$33:$C$35</xm:f>
          </x14:formula1>
          <xm:sqref>B15 B18</xm:sqref>
        </x14:dataValidation>
        <x14:dataValidation type="list" allowBlank="1" showInputMessage="1" showErrorMessage="1" xr:uid="{59A73F2F-6B03-42A6-8ED0-CF830EAFB5EF}">
          <x14:formula1>
            <xm:f>'Hidden Lists'!$F$3:$F$4</xm:f>
          </x14:formula1>
          <xm:sqref>E10 B14 B17</xm:sqref>
        </x14:dataValidation>
        <x14:dataValidation type="list" allowBlank="1" showInputMessage="1" showErrorMessage="1" xr:uid="{FECC651B-5532-4FB4-871B-601C90F4E804}">
          <x14:formula1>
            <xm:f>'Hidden Lists'!$F$32:$F$35</xm:f>
          </x14:formula1>
          <xm:sqref>B27</xm:sqref>
        </x14:dataValidation>
        <x14:dataValidation type="list" allowBlank="1" showInputMessage="1" showErrorMessage="1" xr:uid="{51E8A11E-C1C9-4325-B9B5-A5D417C00C4A}">
          <x14:formula1>
            <xm:f>'Hidden Lists'!$I$22:$I$23</xm:f>
          </x14:formula1>
          <xm:sqref>D41:D350</xm:sqref>
        </x14:dataValidation>
        <x14:dataValidation type="list" allowBlank="1" showInputMessage="1" showErrorMessage="1" xr:uid="{64C13C64-90AB-483A-80BA-1BF8E528DC7F}">
          <x14:formula1>
            <xm:f>'Hidden Lists'!$I$14:$I$18</xm:f>
          </x14:formula1>
          <xm:sqref>C41:C350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BC53-E7E0-4D23-A27A-C68D01DB4217}">
  <sheetPr>
    <tabColor rgb="FF175259"/>
  </sheetPr>
  <dimension ref="A1:J23"/>
  <sheetViews>
    <sheetView workbookViewId="0">
      <selection activeCell="C1" sqref="C1"/>
    </sheetView>
  </sheetViews>
  <sheetFormatPr defaultColWidth="9.140625" defaultRowHeight="13.5" x14ac:dyDescent="0.25"/>
  <cols>
    <col min="1" max="1" width="28.28515625" style="140" bestFit="1" customWidth="1"/>
    <col min="2" max="2" width="14.5703125" style="140" customWidth="1"/>
    <col min="3" max="3" width="14" style="140" customWidth="1"/>
    <col min="4" max="4" width="8.7109375" style="140" customWidth="1"/>
    <col min="5" max="5" width="30.140625" style="140" customWidth="1"/>
    <col min="6" max="6" width="13.85546875" style="140" customWidth="1"/>
    <col min="7" max="7" width="14.42578125" style="140" customWidth="1"/>
    <col min="8" max="8" width="16.28515625" style="67" bestFit="1" customWidth="1"/>
    <col min="9" max="9" width="9.140625" style="370"/>
    <col min="10" max="10" width="9.140625" style="332"/>
    <col min="11" max="16384" width="9.140625" style="2"/>
  </cols>
  <sheetData>
    <row r="1" spans="1:9" x14ac:dyDescent="0.25">
      <c r="A1" s="145"/>
      <c r="B1" s="106"/>
      <c r="C1" s="106"/>
      <c r="D1" s="106"/>
      <c r="E1" s="106"/>
      <c r="F1" s="106"/>
      <c r="G1" s="199" t="str">
        <f>'2.Denetim Planı'!E1</f>
        <v>Versiyon 1.1, Temmuz 2021</v>
      </c>
    </row>
    <row r="2" spans="1:9" ht="20.25" x14ac:dyDescent="0.3">
      <c r="A2" s="652" t="s">
        <v>303</v>
      </c>
      <c r="B2" s="653"/>
      <c r="C2" s="653"/>
      <c r="D2" s="653"/>
      <c r="E2" s="653"/>
      <c r="F2" s="653"/>
      <c r="G2" s="654"/>
    </row>
    <row r="3" spans="1:9" ht="30" customHeight="1" x14ac:dyDescent="0.25">
      <c r="A3" s="655" t="str">
        <f>'1.Başvuru Formu'!A3:K3</f>
        <v>Tedarik Zinciri Sertifika Sahipleri ve Başvuru Sahipleri için
Tekli işletme ve çoklu işletme sertifikasyonu</v>
      </c>
      <c r="B3" s="656"/>
      <c r="C3" s="656"/>
      <c r="D3" s="656"/>
      <c r="E3" s="656"/>
      <c r="F3" s="656"/>
      <c r="G3" s="657"/>
    </row>
    <row r="4" spans="1:9" ht="15" x14ac:dyDescent="0.25">
      <c r="A4" s="658" t="str">
        <f>'1.Başvuru Formu'!A4:K4</f>
        <v>Sürdürülebilir Tarım Standardı 2020 v1.1</v>
      </c>
      <c r="B4" s="659"/>
      <c r="C4" s="659"/>
      <c r="D4" s="659"/>
      <c r="E4" s="659"/>
      <c r="F4" s="659"/>
      <c r="G4" s="660"/>
      <c r="I4" s="371"/>
    </row>
    <row r="5" spans="1:9" x14ac:dyDescent="0.25">
      <c r="I5" s="371"/>
    </row>
    <row r="6" spans="1:9" x14ac:dyDescent="0.25">
      <c r="A6" s="289" t="s">
        <v>304</v>
      </c>
      <c r="B6" s="6"/>
      <c r="C6" s="290"/>
      <c r="D6" s="2"/>
      <c r="E6" s="289" t="s">
        <v>305</v>
      </c>
      <c r="F6" s="291"/>
      <c r="G6" s="290"/>
      <c r="I6" s="372"/>
    </row>
    <row r="7" spans="1:9" ht="58.5" customHeight="1" x14ac:dyDescent="0.25">
      <c r="A7" s="535" t="s">
        <v>306</v>
      </c>
      <c r="B7" s="536"/>
      <c r="C7" s="537"/>
      <c r="D7" s="2"/>
      <c r="E7" s="535" t="s">
        <v>307</v>
      </c>
      <c r="F7" s="536"/>
      <c r="G7" s="537"/>
      <c r="I7" s="372"/>
    </row>
    <row r="8" spans="1:9" x14ac:dyDescent="0.25">
      <c r="A8" s="226"/>
      <c r="B8" s="292" t="s">
        <v>308</v>
      </c>
      <c r="C8" s="294" t="s">
        <v>309</v>
      </c>
      <c r="E8" s="257"/>
      <c r="F8" s="292" t="s">
        <v>308</v>
      </c>
      <c r="G8" s="293" t="s">
        <v>310</v>
      </c>
      <c r="I8" s="376" t="s">
        <v>311</v>
      </c>
    </row>
    <row r="9" spans="1:9" ht="12.75" customHeight="1" x14ac:dyDescent="0.25">
      <c r="A9" s="402" t="str">
        <f>'3.Denetim Özeti'!A31</f>
        <v>Görüşülen İşçiler</v>
      </c>
      <c r="B9" s="7">
        <f>'3.Denetim Özeti'!B31</f>
        <v>0</v>
      </c>
      <c r="C9" s="433">
        <f>'3.Denetim Özeti'!C31</f>
        <v>0</v>
      </c>
      <c r="D9" s="434"/>
      <c r="E9" s="227" t="s">
        <v>312</v>
      </c>
      <c r="F9" s="252">
        <f>'1.Başvuru Formu'!F139</f>
        <v>0</v>
      </c>
      <c r="G9" s="253">
        <v>0</v>
      </c>
      <c r="I9" s="377">
        <v>0</v>
      </c>
    </row>
    <row r="10" spans="1:9" x14ac:dyDescent="0.25">
      <c r="A10" s="86" t="str">
        <f>'Hidden Lists'!I14</f>
        <v>İşleme İşletmesi</v>
      </c>
      <c r="B10" s="11">
        <f>COUNTIF(SampleDisc[#All],'Hidden Lists'!I14)</f>
        <v>0</v>
      </c>
      <c r="C10" s="249">
        <f>'2.Denetim Planı'!B78</f>
        <v>0</v>
      </c>
      <c r="D10" s="200"/>
      <c r="E10" s="228" t="s">
        <v>313</v>
      </c>
      <c r="F10" s="252">
        <f>'1.Başvuru Formu'!F140</f>
        <v>0</v>
      </c>
      <c r="G10" s="254">
        <f>G13-I10</f>
        <v>48</v>
      </c>
      <c r="I10" s="378">
        <f>6*7</f>
        <v>42</v>
      </c>
    </row>
    <row r="11" spans="1:9" x14ac:dyDescent="0.25">
      <c r="A11" s="92" t="str">
        <f>'Hidden Lists'!I15</f>
        <v>Taşeron</v>
      </c>
      <c r="B11" s="11">
        <f>COUNTIF(SampleDisc[#All],'Hidden Lists'!I15)</f>
        <v>0</v>
      </c>
      <c r="C11" s="249">
        <f>'2.Denetim Planı'!B79</f>
        <v>0</v>
      </c>
      <c r="D11" s="200"/>
      <c r="E11" s="229" t="s">
        <v>987</v>
      </c>
      <c r="F11" s="252">
        <f>'2.Denetim Planı'!B18</f>
        <v>0</v>
      </c>
      <c r="G11" s="254">
        <f>G13-I11</f>
        <v>76</v>
      </c>
      <c r="I11" s="378">
        <f>2*7</f>
        <v>14</v>
      </c>
    </row>
    <row r="12" spans="1:9" x14ac:dyDescent="0.25">
      <c r="A12" s="88" t="str">
        <f>'Hidden Lists'!I16</f>
        <v>Hizmet Sağlayıcı</v>
      </c>
      <c r="B12" s="11">
        <f>COUNTIF(SampleDisc[#All],'Hidden Lists'!I16)</f>
        <v>0</v>
      </c>
      <c r="C12" s="249">
        <f>'2.Denetim Planı'!B81</f>
        <v>0</v>
      </c>
      <c r="D12" s="200"/>
      <c r="E12" s="229" t="s">
        <v>314</v>
      </c>
      <c r="F12" s="252">
        <f>'2.Denetim Planı'!B23</f>
        <v>0</v>
      </c>
      <c r="G12" s="254">
        <f>G13-I12</f>
        <v>76</v>
      </c>
      <c r="I12" s="378">
        <f>2*7</f>
        <v>14</v>
      </c>
    </row>
    <row r="13" spans="1:9" x14ac:dyDescent="0.25">
      <c r="A13" s="87" t="str">
        <f>'Hidden Lists'!I17</f>
        <v>Tarım İş Aracısı</v>
      </c>
      <c r="B13" s="250">
        <f>COUNTIF(SampleDisc[#All],'Hidden Lists'!I17)</f>
        <v>0</v>
      </c>
      <c r="C13" s="251">
        <f>'2.Denetim Planı'!B82</f>
        <v>0</v>
      </c>
      <c r="D13" s="200"/>
      <c r="E13" s="366" t="s">
        <v>315</v>
      </c>
      <c r="F13" s="252">
        <f>'3.Denetim Özeti'!B10</f>
        <v>0</v>
      </c>
      <c r="G13" s="419">
        <f>'1.Başvuru Formu'!K50-'2b.Süre'!G8</f>
        <v>90</v>
      </c>
      <c r="I13" s="379">
        <v>0</v>
      </c>
    </row>
    <row r="14" spans="1:9" x14ac:dyDescent="0.25">
      <c r="D14" s="200"/>
      <c r="E14" s="367" t="s">
        <v>316</v>
      </c>
      <c r="F14" s="252">
        <f>'3.Denetim Özeti'!B11</f>
        <v>0</v>
      </c>
      <c r="G14" s="419">
        <f>'1.Başvuru Formu'!K50</f>
        <v>90</v>
      </c>
      <c r="I14" s="379">
        <v>0</v>
      </c>
    </row>
    <row r="15" spans="1:9" ht="13.5" customHeight="1" x14ac:dyDescent="0.25">
      <c r="A15" s="429" t="s">
        <v>317</v>
      </c>
      <c r="B15" s="430">
        <f>'3.Denetim Özeti'!B19</f>
        <v>0</v>
      </c>
      <c r="C15" s="73"/>
      <c r="E15" s="229" t="s">
        <v>318</v>
      </c>
      <c r="F15" s="418">
        <f>G14</f>
        <v>90</v>
      </c>
      <c r="G15" s="373">
        <f>G14+I15</f>
        <v>90</v>
      </c>
      <c r="I15" s="378">
        <f>IF($B$15=0,0,10*7)</f>
        <v>0</v>
      </c>
    </row>
    <row r="16" spans="1:9" ht="27" x14ac:dyDescent="0.25">
      <c r="A16" s="431"/>
      <c r="B16" s="432"/>
      <c r="C16" s="432"/>
      <c r="E16" s="368" t="s">
        <v>319</v>
      </c>
      <c r="F16" s="256"/>
      <c r="G16" s="374">
        <f>G17</f>
        <v>118</v>
      </c>
      <c r="I16" s="380">
        <v>0</v>
      </c>
    </row>
    <row r="17" spans="1:9" x14ac:dyDescent="0.25">
      <c r="A17" s="421"/>
      <c r="B17" s="422"/>
      <c r="C17" s="423"/>
      <c r="E17" s="228" t="s">
        <v>320</v>
      </c>
      <c r="F17" s="255">
        <f>'3.Denetim Özeti'!B28</f>
        <v>0</v>
      </c>
      <c r="G17" s="373">
        <f>I17+G15</f>
        <v>118</v>
      </c>
      <c r="I17" s="377">
        <f>IF($B$15=0,4*7,2*7)</f>
        <v>28</v>
      </c>
    </row>
    <row r="18" spans="1:9" x14ac:dyDescent="0.25">
      <c r="A18" s="424"/>
      <c r="B18" s="420"/>
      <c r="C18" s="73"/>
      <c r="E18" s="369" t="s">
        <v>321</v>
      </c>
      <c r="F18" s="256"/>
      <c r="G18" s="375">
        <f>I18+G17</f>
        <v>125</v>
      </c>
      <c r="I18" s="381">
        <f>7*1</f>
        <v>7</v>
      </c>
    </row>
    <row r="19" spans="1:9" x14ac:dyDescent="0.25">
      <c r="A19" s="2"/>
      <c r="B19" s="2"/>
      <c r="C19" s="2"/>
    </row>
    <row r="20" spans="1:9" x14ac:dyDescent="0.25">
      <c r="A20" s="425"/>
      <c r="B20" s="420"/>
      <c r="C20" s="73"/>
      <c r="I20" s="371"/>
    </row>
    <row r="21" spans="1:9" x14ac:dyDescent="0.25">
      <c r="A21" s="2"/>
      <c r="B21" s="2"/>
      <c r="C21" s="2"/>
      <c r="E21" s="230" t="s">
        <v>322</v>
      </c>
      <c r="F21" s="231"/>
      <c r="G21" s="232"/>
    </row>
    <row r="22" spans="1:9" ht="40.5" customHeight="1" x14ac:dyDescent="0.25">
      <c r="E22" s="673" t="s">
        <v>323</v>
      </c>
      <c r="F22" s="674"/>
      <c r="G22" s="675"/>
    </row>
    <row r="23" spans="1:9" x14ac:dyDescent="0.25">
      <c r="G23" s="2"/>
    </row>
  </sheetData>
  <sheetProtection algorithmName="SHA-512" hashValue="G1OXMePta7nAR3FEJY/cMdOX/yxRWmpyKJRKQAAg3sg2AX/TPIw4SbbIfT3M0JefIZ2mT+iPjHWVy6ykzS0j6g==" saltValue="AC342blfIEfPkOPaTwIbxw==" spinCount="100000" sheet="1" objects="1" scenarios="1"/>
  <mergeCells count="6">
    <mergeCell ref="A2:G2"/>
    <mergeCell ref="A3:G3"/>
    <mergeCell ref="A4:G4"/>
    <mergeCell ref="E22:G22"/>
    <mergeCell ref="A7:C7"/>
    <mergeCell ref="E7:G7"/>
  </mergeCells>
  <conditionalFormatting sqref="B10:B13">
    <cfRule type="expression" dxfId="11" priority="17">
      <formula>B10&lt;C10</formula>
    </cfRule>
  </conditionalFormatting>
  <conditionalFormatting sqref="G9:G14">
    <cfRule type="expression" dxfId="10" priority="15">
      <formula>G9&lt;#REF!</formula>
    </cfRule>
  </conditionalFormatting>
  <conditionalFormatting sqref="F10">
    <cfRule type="cellIs" dxfId="9" priority="11" operator="greaterThan">
      <formula>$G$10</formula>
    </cfRule>
  </conditionalFormatting>
  <conditionalFormatting sqref="F11">
    <cfRule type="cellIs" dxfId="8" priority="10" operator="greaterThan">
      <formula>$G$11</formula>
    </cfRule>
  </conditionalFormatting>
  <conditionalFormatting sqref="F12">
    <cfRule type="cellIs" dxfId="7" priority="9" operator="greaterThan">
      <formula>$G$12</formula>
    </cfRule>
  </conditionalFormatting>
  <conditionalFormatting sqref="F13">
    <cfRule type="cellIs" dxfId="6" priority="8" operator="greaterThan">
      <formula>$G$13</formula>
    </cfRule>
  </conditionalFormatting>
  <conditionalFormatting sqref="F14">
    <cfRule type="cellIs" dxfId="5" priority="7" operator="greaterThan">
      <formula>$G$14</formula>
    </cfRule>
  </conditionalFormatting>
  <conditionalFormatting sqref="F15">
    <cfRule type="cellIs" dxfId="4" priority="5" operator="greaterThan">
      <formula>$G$15</formula>
    </cfRule>
  </conditionalFormatting>
  <conditionalFormatting sqref="F16">
    <cfRule type="cellIs" dxfId="3" priority="4" operator="greaterThan">
      <formula>$G$16</formula>
    </cfRule>
  </conditionalFormatting>
  <conditionalFormatting sqref="F17">
    <cfRule type="cellIs" dxfId="2" priority="3" operator="greaterThan">
      <formula>$G$17</formula>
    </cfRule>
  </conditionalFormatting>
  <conditionalFormatting sqref="F18">
    <cfRule type="cellIs" dxfId="1" priority="2" operator="greaterThan">
      <formula>$G$18</formula>
    </cfRule>
  </conditionalFormatting>
  <conditionalFormatting sqref="B9">
    <cfRule type="expression" dxfId="0" priority="1">
      <formula>B9&lt;C9</formula>
    </cfRule>
  </conditionalFormatting>
  <pageMargins left="0.511811024" right="0.511811024" top="0.78740157499999996" bottom="0.78740157499999996" header="0.31496062000000002" footer="0.31496062000000002"/>
  <pageSetup paperSize="9"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439D-2B8A-4F80-A361-CAA367A12B3A}">
  <sheetPr>
    <tabColor rgb="FFDEDBC4"/>
  </sheetPr>
  <dimension ref="A1:V198"/>
  <sheetViews>
    <sheetView zoomScale="50" zoomScaleNormal="50" workbookViewId="0"/>
  </sheetViews>
  <sheetFormatPr defaultColWidth="9.140625" defaultRowHeight="15.75" x14ac:dyDescent="0.3"/>
  <cols>
    <col min="1" max="1" width="17.42578125" style="3" customWidth="1"/>
    <col min="2" max="2" width="4.5703125" style="3" customWidth="1"/>
    <col min="3" max="3" width="26.5703125" style="1" bestFit="1" customWidth="1"/>
    <col min="4" max="4" width="7.7109375" style="1" customWidth="1"/>
    <col min="5" max="5" width="6.42578125" style="1" customWidth="1"/>
    <col min="6" max="6" width="14.7109375" style="1" bestFit="1" customWidth="1"/>
    <col min="7" max="8" width="12" style="1" customWidth="1"/>
    <col min="9" max="9" width="25" style="1" bestFit="1" customWidth="1"/>
    <col min="10" max="10" width="20.42578125" style="1" customWidth="1"/>
    <col min="11" max="11" width="46.5703125" style="1" bestFit="1" customWidth="1"/>
    <col min="12" max="12" width="3.85546875" style="1" customWidth="1"/>
    <col min="13" max="13" width="14.42578125" style="1" bestFit="1" customWidth="1"/>
    <col min="14" max="14" width="3.7109375" style="1" customWidth="1"/>
    <col min="15" max="15" width="4.7109375" style="1" customWidth="1"/>
    <col min="16" max="16" width="20.7109375" style="1" bestFit="1" customWidth="1"/>
    <col min="17" max="18" width="9.140625" style="1"/>
    <col min="19" max="19" width="14.28515625" style="1" customWidth="1"/>
    <col min="20" max="20" width="4.5703125" style="1" customWidth="1"/>
    <col min="21" max="21" width="92" style="1" customWidth="1"/>
    <col min="22" max="16384" width="9.140625" style="1"/>
  </cols>
  <sheetData>
    <row r="1" spans="1:22" ht="16.5" thickBot="1" x14ac:dyDescent="0.35">
      <c r="A1" s="440"/>
      <c r="D1" s="71"/>
      <c r="H1" s="71"/>
    </row>
    <row r="2" spans="1:22" ht="15" x14ac:dyDescent="0.25">
      <c r="A2" s="29" t="s">
        <v>324</v>
      </c>
      <c r="B2" s="32"/>
      <c r="C2" s="26" t="s">
        <v>325</v>
      </c>
      <c r="D2" s="21"/>
      <c r="F2" s="26" t="s">
        <v>326</v>
      </c>
      <c r="G2" s="71"/>
      <c r="H2" s="21"/>
      <c r="I2" s="26" t="s">
        <v>327</v>
      </c>
      <c r="K2" s="26" t="s">
        <v>328</v>
      </c>
      <c r="M2" s="26" t="s">
        <v>329</v>
      </c>
      <c r="P2" s="26" t="s">
        <v>330</v>
      </c>
      <c r="Q2" s="26" t="s">
        <v>331</v>
      </c>
      <c r="S2" s="26" t="s">
        <v>332</v>
      </c>
      <c r="U2" s="676" t="s">
        <v>333</v>
      </c>
      <c r="V2" s="676"/>
    </row>
    <row r="3" spans="1:22" ht="22.5" x14ac:dyDescent="0.25">
      <c r="A3" s="30" t="s">
        <v>334</v>
      </c>
      <c r="B3" s="4"/>
      <c r="C3" s="27" t="s">
        <v>335</v>
      </c>
      <c r="D3" s="21"/>
      <c r="F3" s="27" t="s">
        <v>336</v>
      </c>
      <c r="G3" s="21"/>
      <c r="H3" s="21"/>
      <c r="I3" s="27" t="s">
        <v>337</v>
      </c>
      <c r="K3" s="27">
        <f>'2.Denetim Planı'!B39</f>
        <v>0</v>
      </c>
      <c r="M3" s="27" t="s">
        <v>338</v>
      </c>
      <c r="P3" s="20" t="s">
        <v>339</v>
      </c>
      <c r="Q3" s="33" t="s">
        <v>340</v>
      </c>
      <c r="R3" s="1" t="s">
        <v>341</v>
      </c>
      <c r="S3" s="1" t="s">
        <v>342</v>
      </c>
      <c r="T3" s="1" t="s">
        <v>341</v>
      </c>
      <c r="U3" s="70" t="s">
        <v>343</v>
      </c>
    </row>
    <row r="4" spans="1:22" ht="23.25" thickBot="1" x14ac:dyDescent="0.3">
      <c r="A4" s="30" t="s">
        <v>344</v>
      </c>
      <c r="B4" s="4"/>
      <c r="C4" s="27" t="s">
        <v>345</v>
      </c>
      <c r="D4" s="21"/>
      <c r="F4" s="28" t="s">
        <v>346</v>
      </c>
      <c r="G4" s="21"/>
      <c r="I4" s="27" t="s">
        <v>347</v>
      </c>
      <c r="K4" s="27">
        <f>'2.Denetim Planı'!B43</f>
        <v>0</v>
      </c>
      <c r="M4" s="28" t="s">
        <v>348</v>
      </c>
      <c r="P4" s="20" t="s">
        <v>349</v>
      </c>
      <c r="Q4" s="33" t="s">
        <v>350</v>
      </c>
      <c r="R4" s="1" t="s">
        <v>341</v>
      </c>
      <c r="U4" s="70" t="s">
        <v>351</v>
      </c>
    </row>
    <row r="5" spans="1:22" ht="23.25" thickBot="1" x14ac:dyDescent="0.3">
      <c r="A5" s="30" t="s">
        <v>352</v>
      </c>
      <c r="B5" s="4"/>
      <c r="C5" s="27" t="s">
        <v>353</v>
      </c>
      <c r="D5" s="21"/>
      <c r="H5" s="71"/>
      <c r="I5" s="28" t="s">
        <v>354</v>
      </c>
      <c r="K5" s="27">
        <f>'2.Denetim Planı'!B47</f>
        <v>0</v>
      </c>
      <c r="P5" s="20" t="s">
        <v>355</v>
      </c>
      <c r="Q5" s="33" t="s">
        <v>356</v>
      </c>
      <c r="R5" s="1" t="s">
        <v>341</v>
      </c>
      <c r="S5" s="26" t="s">
        <v>357</v>
      </c>
      <c r="U5" s="70" t="s">
        <v>358</v>
      </c>
    </row>
    <row r="6" spans="1:22" ht="23.25" thickBot="1" x14ac:dyDescent="0.3">
      <c r="A6" s="30" t="s">
        <v>359</v>
      </c>
      <c r="B6" s="4"/>
      <c r="C6" s="27" t="s">
        <v>360</v>
      </c>
      <c r="D6" s="21"/>
      <c r="F6" s="26" t="s">
        <v>361</v>
      </c>
      <c r="G6" s="71"/>
      <c r="H6" s="21"/>
      <c r="I6" s="71"/>
      <c r="K6" s="27">
        <f>'2.Denetim Planı'!B51</f>
        <v>0</v>
      </c>
      <c r="P6" s="20" t="s">
        <v>362</v>
      </c>
      <c r="Q6" s="33" t="s">
        <v>363</v>
      </c>
      <c r="R6" s="1" t="s">
        <v>341</v>
      </c>
      <c r="S6" s="62" t="s">
        <v>364</v>
      </c>
      <c r="U6" s="70" t="s">
        <v>365</v>
      </c>
    </row>
    <row r="7" spans="1:22" thickBot="1" x14ac:dyDescent="0.3">
      <c r="A7" s="30" t="s">
        <v>366</v>
      </c>
      <c r="B7" s="4"/>
      <c r="C7" s="28" t="s">
        <v>367</v>
      </c>
      <c r="F7" s="27" t="s">
        <v>368</v>
      </c>
      <c r="G7" s="21"/>
      <c r="H7" s="21"/>
      <c r="I7" s="26" t="s">
        <v>369</v>
      </c>
      <c r="K7" s="27">
        <f>'2.Denetim Planı'!B55</f>
        <v>0</v>
      </c>
      <c r="P7" s="23" t="s">
        <v>370</v>
      </c>
      <c r="Q7" s="34" t="s">
        <v>371</v>
      </c>
      <c r="R7" s="1" t="s">
        <v>341</v>
      </c>
      <c r="S7" s="62" t="s">
        <v>372</v>
      </c>
    </row>
    <row r="8" spans="1:22" thickBot="1" x14ac:dyDescent="0.3">
      <c r="A8" s="30" t="s">
        <v>373</v>
      </c>
      <c r="B8" s="4"/>
      <c r="D8" s="71"/>
      <c r="F8" s="28" t="s">
        <v>81</v>
      </c>
      <c r="G8" s="21"/>
      <c r="I8" s="27" t="s">
        <v>374</v>
      </c>
      <c r="K8" s="28">
        <f>'2.Denetim Planı'!B59</f>
        <v>0</v>
      </c>
      <c r="S8" s="62" t="s">
        <v>375</v>
      </c>
    </row>
    <row r="9" spans="1:22" thickBot="1" x14ac:dyDescent="0.3">
      <c r="A9" s="30" t="s">
        <v>376</v>
      </c>
      <c r="B9" s="4"/>
      <c r="C9" s="26" t="s">
        <v>377</v>
      </c>
      <c r="H9" s="71"/>
      <c r="I9" s="27" t="s">
        <v>378</v>
      </c>
      <c r="S9" s="62" t="s">
        <v>379</v>
      </c>
    </row>
    <row r="10" spans="1:22" thickBot="1" x14ac:dyDescent="0.3">
      <c r="A10" s="30" t="s">
        <v>380</v>
      </c>
      <c r="B10" s="4"/>
      <c r="C10" s="1" t="s">
        <v>381</v>
      </c>
      <c r="D10" s="21"/>
      <c r="F10" s="26" t="s">
        <v>382</v>
      </c>
      <c r="G10" s="71"/>
      <c r="H10" s="21"/>
      <c r="I10" s="28" t="s">
        <v>383</v>
      </c>
      <c r="K10" s="26" t="s">
        <v>384</v>
      </c>
      <c r="P10" s="26" t="s">
        <v>385</v>
      </c>
      <c r="Q10" s="26" t="s">
        <v>331</v>
      </c>
      <c r="R10" s="1" t="s">
        <v>341</v>
      </c>
    </row>
    <row r="11" spans="1:22" ht="15" x14ac:dyDescent="0.25">
      <c r="A11" s="30" t="s">
        <v>386</v>
      </c>
      <c r="B11" s="4"/>
      <c r="C11" s="21" t="s">
        <v>387</v>
      </c>
      <c r="D11" s="21"/>
      <c r="F11" s="27" t="s">
        <v>993</v>
      </c>
      <c r="G11" s="21"/>
      <c r="H11" s="21"/>
      <c r="I11" s="21"/>
      <c r="K11" s="27" t="s">
        <v>388</v>
      </c>
      <c r="P11" s="20" t="s">
        <v>389</v>
      </c>
      <c r="Q11" s="22" t="s">
        <v>390</v>
      </c>
      <c r="R11" s="1" t="s">
        <v>341</v>
      </c>
    </row>
    <row r="12" spans="1:22" thickBot="1" x14ac:dyDescent="0.3">
      <c r="A12" s="30" t="s">
        <v>391</v>
      </c>
      <c r="B12" s="4"/>
      <c r="C12" s="21" t="s">
        <v>392</v>
      </c>
      <c r="D12" s="21"/>
      <c r="F12" s="28" t="s">
        <v>393</v>
      </c>
      <c r="G12" s="21"/>
      <c r="I12" s="196" t="s">
        <v>394</v>
      </c>
      <c r="K12" s="27" t="s">
        <v>395</v>
      </c>
      <c r="P12" s="20" t="s">
        <v>396</v>
      </c>
      <c r="Q12" s="22" t="s">
        <v>397</v>
      </c>
      <c r="R12" s="1" t="s">
        <v>341</v>
      </c>
    </row>
    <row r="13" spans="1:22" thickBot="1" x14ac:dyDescent="0.3">
      <c r="A13" s="30" t="s">
        <v>398</v>
      </c>
      <c r="B13" s="4"/>
      <c r="C13" s="21" t="s">
        <v>399</v>
      </c>
      <c r="D13" s="21"/>
      <c r="H13" s="71"/>
      <c r="I13" s="197" t="s">
        <v>368</v>
      </c>
      <c r="K13" s="27" t="s">
        <v>400</v>
      </c>
      <c r="P13" s="20" t="s">
        <v>401</v>
      </c>
      <c r="Q13" s="22" t="s">
        <v>402</v>
      </c>
      <c r="R13" s="1" t="s">
        <v>341</v>
      </c>
    </row>
    <row r="14" spans="1:22" thickBot="1" x14ac:dyDescent="0.3">
      <c r="A14" s="30" t="s">
        <v>403</v>
      </c>
      <c r="B14" s="4"/>
      <c r="C14" s="21" t="s">
        <v>404</v>
      </c>
      <c r="D14" s="21"/>
      <c r="F14" s="26" t="s">
        <v>327</v>
      </c>
      <c r="G14" s="71"/>
      <c r="H14" s="21"/>
      <c r="I14" s="197" t="s">
        <v>291</v>
      </c>
      <c r="K14" s="28" t="s">
        <v>383</v>
      </c>
      <c r="P14" s="20" t="s">
        <v>405</v>
      </c>
      <c r="Q14" s="22" t="s">
        <v>406</v>
      </c>
      <c r="R14" s="1" t="s">
        <v>341</v>
      </c>
    </row>
    <row r="15" spans="1:22" thickBot="1" x14ac:dyDescent="0.3">
      <c r="A15" s="30" t="s">
        <v>407</v>
      </c>
      <c r="B15" s="4"/>
      <c r="C15" s="21" t="s">
        <v>408</v>
      </c>
      <c r="D15" s="21"/>
      <c r="F15" s="27" t="s">
        <v>409</v>
      </c>
      <c r="G15" s="21"/>
      <c r="H15" s="21"/>
      <c r="I15" s="197" t="s">
        <v>292</v>
      </c>
      <c r="P15" s="20" t="s">
        <v>410</v>
      </c>
      <c r="Q15" s="22" t="s">
        <v>411</v>
      </c>
      <c r="R15" s="1" t="s">
        <v>341</v>
      </c>
    </row>
    <row r="16" spans="1:22" ht="15" x14ac:dyDescent="0.25">
      <c r="A16" s="30" t="s">
        <v>412</v>
      </c>
      <c r="B16" s="4"/>
      <c r="C16" s="21" t="s">
        <v>413</v>
      </c>
      <c r="D16" s="21"/>
      <c r="F16" s="27" t="s">
        <v>414</v>
      </c>
      <c r="G16" s="21"/>
      <c r="H16" s="21"/>
      <c r="I16" s="197" t="s">
        <v>415</v>
      </c>
      <c r="K16" s="26" t="s">
        <v>416</v>
      </c>
      <c r="P16" s="20" t="s">
        <v>417</v>
      </c>
      <c r="Q16" s="22" t="s">
        <v>418</v>
      </c>
      <c r="R16" s="1" t="s">
        <v>341</v>
      </c>
    </row>
    <row r="17" spans="1:18" thickBot="1" x14ac:dyDescent="0.3">
      <c r="A17" s="30" t="s">
        <v>419</v>
      </c>
      <c r="B17" s="4"/>
      <c r="C17" s="21" t="s">
        <v>420</v>
      </c>
      <c r="F17" s="28" t="s">
        <v>421</v>
      </c>
      <c r="G17" s="21"/>
      <c r="I17" s="197" t="s">
        <v>422</v>
      </c>
      <c r="K17" s="27" t="s">
        <v>423</v>
      </c>
      <c r="P17" s="23" t="s">
        <v>424</v>
      </c>
      <c r="Q17" s="25" t="s">
        <v>425</v>
      </c>
      <c r="R17" s="1" t="s">
        <v>341</v>
      </c>
    </row>
    <row r="18" spans="1:18" thickBot="1" x14ac:dyDescent="0.3">
      <c r="A18" s="30" t="s">
        <v>426</v>
      </c>
      <c r="B18" s="4"/>
      <c r="C18" s="1" t="s">
        <v>427</v>
      </c>
      <c r="H18" s="21"/>
      <c r="I18" s="198" t="s">
        <v>295</v>
      </c>
      <c r="K18" s="27" t="s">
        <v>428</v>
      </c>
      <c r="P18" s="1" t="s">
        <v>429</v>
      </c>
      <c r="Q18" s="76" t="s">
        <v>430</v>
      </c>
      <c r="R18" s="1" t="s">
        <v>341</v>
      </c>
    </row>
    <row r="19" spans="1:18" ht="15" x14ac:dyDescent="0.25">
      <c r="A19" s="30" t="s">
        <v>431</v>
      </c>
      <c r="B19" s="4"/>
      <c r="D19" s="71"/>
      <c r="F19" s="26" t="s">
        <v>180</v>
      </c>
      <c r="G19" s="195" t="s">
        <v>180</v>
      </c>
      <c r="H19" s="21"/>
      <c r="K19" s="27" t="s">
        <v>432</v>
      </c>
    </row>
    <row r="20" spans="1:18" thickBot="1" x14ac:dyDescent="0.3">
      <c r="A20" s="30" t="s">
        <v>433</v>
      </c>
      <c r="B20" s="4"/>
      <c r="C20" s="202" t="s">
        <v>434</v>
      </c>
      <c r="D20" s="21"/>
      <c r="F20" s="27" t="s">
        <v>435</v>
      </c>
      <c r="G20" s="27" t="s">
        <v>436</v>
      </c>
      <c r="H20" s="21"/>
      <c r="I20" s="24"/>
      <c r="K20" s="28"/>
    </row>
    <row r="21" spans="1:18" thickBot="1" x14ac:dyDescent="0.3">
      <c r="A21" s="30" t="s">
        <v>437</v>
      </c>
      <c r="B21" s="4"/>
      <c r="C21" s="203" t="s">
        <v>438</v>
      </c>
      <c r="D21" s="21"/>
      <c r="F21" s="28" t="s">
        <v>439</v>
      </c>
      <c r="G21" s="28" t="s">
        <v>440</v>
      </c>
      <c r="I21" s="26" t="s">
        <v>441</v>
      </c>
    </row>
    <row r="22" spans="1:18" thickBot="1" x14ac:dyDescent="0.3">
      <c r="A22" s="30" t="s">
        <v>442</v>
      </c>
      <c r="B22" s="4"/>
      <c r="C22" s="203" t="s">
        <v>1117</v>
      </c>
      <c r="H22" s="71"/>
      <c r="I22" s="27" t="s">
        <v>443</v>
      </c>
    </row>
    <row r="23" spans="1:18" thickBot="1" x14ac:dyDescent="0.3">
      <c r="A23" s="30" t="s">
        <v>444</v>
      </c>
      <c r="B23" s="4"/>
      <c r="F23" s="26" t="s">
        <v>445</v>
      </c>
      <c r="G23" s="72"/>
      <c r="H23" s="21"/>
      <c r="I23" s="28" t="s">
        <v>446</v>
      </c>
    </row>
    <row r="24" spans="1:18" ht="15" x14ac:dyDescent="0.25">
      <c r="A24" s="30" t="s">
        <v>447</v>
      </c>
      <c r="B24" s="4"/>
      <c r="D24" s="71"/>
      <c r="F24" s="27" t="s">
        <v>368</v>
      </c>
      <c r="G24" s="21"/>
      <c r="H24" s="21"/>
      <c r="I24" s="21"/>
      <c r="K24" s="26" t="s">
        <v>448</v>
      </c>
    </row>
    <row r="25" spans="1:18" thickBot="1" x14ac:dyDescent="0.3">
      <c r="A25" s="30" t="s">
        <v>449</v>
      </c>
      <c r="B25" s="4"/>
      <c r="C25" s="202" t="s">
        <v>450</v>
      </c>
      <c r="D25" s="213"/>
      <c r="F25" s="28" t="s">
        <v>291</v>
      </c>
      <c r="G25" s="21"/>
      <c r="I25" s="202" t="s">
        <v>79</v>
      </c>
      <c r="K25" s="5" t="s">
        <v>451</v>
      </c>
    </row>
    <row r="26" spans="1:18" thickBot="1" x14ac:dyDescent="0.3">
      <c r="A26" s="30" t="s">
        <v>452</v>
      </c>
      <c r="B26" s="4"/>
      <c r="C26" s="209">
        <f>IF('2.Denetim Planı'!E32='Hidden Lists'!F3,1,0)</f>
        <v>0</v>
      </c>
      <c r="D26" s="213"/>
      <c r="I26" s="203" t="s">
        <v>453</v>
      </c>
      <c r="K26" s="1" t="str">
        <f>TEXT(K30,"Geral")</f>
        <v>-120</v>
      </c>
    </row>
    <row r="27" spans="1:18" ht="15" x14ac:dyDescent="0.25">
      <c r="A27" s="30" t="s">
        <v>454</v>
      </c>
      <c r="B27" s="4"/>
      <c r="C27" s="209">
        <f>'2b.Süre'!C15</f>
        <v>0</v>
      </c>
      <c r="D27" s="21"/>
      <c r="F27" s="26" t="s">
        <v>155</v>
      </c>
      <c r="I27" s="203" t="s">
        <v>455</v>
      </c>
      <c r="K27" s="1" t="s">
        <v>372</v>
      </c>
    </row>
    <row r="28" spans="1:18" ht="15" x14ac:dyDescent="0.25">
      <c r="A28" s="30" t="s">
        <v>456</v>
      </c>
      <c r="B28" s="4"/>
      <c r="C28" s="203" t="s">
        <v>457</v>
      </c>
      <c r="D28" s="21"/>
      <c r="F28" s="27" t="s">
        <v>994</v>
      </c>
      <c r="I28" s="203" t="s">
        <v>458</v>
      </c>
    </row>
    <row r="29" spans="1:18" thickBot="1" x14ac:dyDescent="0.3">
      <c r="A29" s="30" t="s">
        <v>459</v>
      </c>
      <c r="B29" s="4"/>
      <c r="C29" s="203" t="s">
        <v>460</v>
      </c>
      <c r="D29" s="215"/>
      <c r="F29" s="28" t="s">
        <v>461</v>
      </c>
    </row>
    <row r="30" spans="1:18" thickBot="1" x14ac:dyDescent="0.3">
      <c r="A30" s="30" t="s">
        <v>462</v>
      </c>
      <c r="B30" s="4"/>
      <c r="C30" s="210" t="str">
        <f>IF(AND(C26=1,C27&lt;1.1),C28,C29)</f>
        <v>Doğru</v>
      </c>
      <c r="I30" s="202" t="s">
        <v>463</v>
      </c>
      <c r="K30" s="356">
        <f>'1.Başvuru Formu'!I49-120</f>
        <v>-120</v>
      </c>
    </row>
    <row r="31" spans="1:18" ht="15" x14ac:dyDescent="0.25">
      <c r="A31" s="30" t="s">
        <v>464</v>
      </c>
      <c r="B31" s="4"/>
      <c r="F31" s="26" t="s">
        <v>465</v>
      </c>
      <c r="I31" s="203" t="s">
        <v>292</v>
      </c>
      <c r="K31" s="356">
        <f>'1.Başvuru Formu'!I49+120</f>
        <v>120</v>
      </c>
    </row>
    <row r="32" spans="1:18" ht="15" x14ac:dyDescent="0.25">
      <c r="A32" s="30" t="s">
        <v>466</v>
      </c>
      <c r="B32" s="4"/>
      <c r="C32" s="217" t="s">
        <v>467</v>
      </c>
      <c r="D32" s="214"/>
      <c r="E32" s="214"/>
      <c r="F32" s="27" t="s">
        <v>387</v>
      </c>
      <c r="I32" s="203" t="s">
        <v>468</v>
      </c>
    </row>
    <row r="33" spans="1:9" ht="15" x14ac:dyDescent="0.25">
      <c r="A33" s="30" t="s">
        <v>469</v>
      </c>
      <c r="B33" s="4"/>
      <c r="C33" s="328" t="s">
        <v>470</v>
      </c>
      <c r="D33" s="214"/>
      <c r="F33" s="27" t="s">
        <v>471</v>
      </c>
      <c r="I33" s="203" t="s">
        <v>415</v>
      </c>
    </row>
    <row r="34" spans="1:9" ht="15" x14ac:dyDescent="0.25">
      <c r="A34" s="30" t="s">
        <v>472</v>
      </c>
      <c r="B34" s="4"/>
      <c r="C34" s="329" t="s">
        <v>473</v>
      </c>
      <c r="E34" s="214"/>
      <c r="F34" s="27" t="s">
        <v>474</v>
      </c>
      <c r="I34" s="203" t="s">
        <v>422</v>
      </c>
    </row>
    <row r="35" spans="1:9" thickBot="1" x14ac:dyDescent="0.3">
      <c r="A35" s="30" t="s">
        <v>475</v>
      </c>
      <c r="B35" s="4"/>
      <c r="C35" s="328" t="s">
        <v>476</v>
      </c>
      <c r="E35" s="214"/>
      <c r="F35" s="28" t="s">
        <v>477</v>
      </c>
    </row>
    <row r="36" spans="1:9" ht="15" x14ac:dyDescent="0.25">
      <c r="A36" s="30" t="s">
        <v>478</v>
      </c>
      <c r="B36" s="4"/>
      <c r="C36" s="330">
        <f>IF('3.Denetim Özeti'!B17='Hidden Lists'!F3,1,0)</f>
        <v>0</v>
      </c>
    </row>
    <row r="37" spans="1:9" ht="15" x14ac:dyDescent="0.25">
      <c r="A37" s="30" t="s">
        <v>479</v>
      </c>
      <c r="B37" s="4"/>
      <c r="C37" s="327">
        <f>COUNTA('3.Denetim Özeti'!B21:B22)</f>
        <v>0</v>
      </c>
    </row>
    <row r="38" spans="1:9" ht="15" x14ac:dyDescent="0.25">
      <c r="A38" s="30" t="s">
        <v>480</v>
      </c>
      <c r="B38" s="4"/>
      <c r="C38" s="210" t="str">
        <f>IF(AND(C36=1,C37&lt;2),C28,C29)</f>
        <v>Doğru</v>
      </c>
    </row>
    <row r="39" spans="1:9" ht="15" x14ac:dyDescent="0.25">
      <c r="A39" s="30" t="s">
        <v>481</v>
      </c>
      <c r="B39" s="4"/>
      <c r="C39" s="216"/>
    </row>
    <row r="40" spans="1:9" ht="15" x14ac:dyDescent="0.25">
      <c r="A40" s="30" t="s">
        <v>482</v>
      </c>
      <c r="B40" s="4"/>
      <c r="C40" s="217" t="s">
        <v>483</v>
      </c>
    </row>
    <row r="41" spans="1:9" ht="15" x14ac:dyDescent="0.25">
      <c r="A41" s="30" t="s">
        <v>988</v>
      </c>
      <c r="B41" s="4"/>
      <c r="C41" s="1">
        <f>IF('3.Denetim Özeti'!E10='Hidden Lists'!F3,1,0)</f>
        <v>0</v>
      </c>
    </row>
    <row r="42" spans="1:9" ht="15" x14ac:dyDescent="0.25">
      <c r="A42" s="30" t="s">
        <v>989</v>
      </c>
      <c r="B42" s="4"/>
      <c r="C42" s="1">
        <f>COUNTA('3.Denetim Özeti'!E11)</f>
        <v>0</v>
      </c>
    </row>
    <row r="43" spans="1:9" ht="15" x14ac:dyDescent="0.25">
      <c r="A43" s="30" t="s">
        <v>484</v>
      </c>
      <c r="B43" s="4"/>
      <c r="C43" s="210" t="str">
        <f>IF(AND(C41=1,C42&lt;1),C28,C29)</f>
        <v>Doğru</v>
      </c>
    </row>
    <row r="44" spans="1:9" ht="15" x14ac:dyDescent="0.25">
      <c r="A44" s="30" t="s">
        <v>485</v>
      </c>
      <c r="B44" s="4"/>
    </row>
    <row r="45" spans="1:9" ht="15" x14ac:dyDescent="0.25">
      <c r="A45" s="30" t="s">
        <v>486</v>
      </c>
      <c r="B45" s="4"/>
    </row>
    <row r="46" spans="1:9" ht="15" x14ac:dyDescent="0.25">
      <c r="A46" s="30" t="s">
        <v>487</v>
      </c>
      <c r="B46" s="4"/>
    </row>
    <row r="47" spans="1:9" ht="15" x14ac:dyDescent="0.25">
      <c r="A47" s="30" t="s">
        <v>488</v>
      </c>
      <c r="B47" s="4"/>
    </row>
    <row r="48" spans="1:9" ht="15" x14ac:dyDescent="0.25">
      <c r="A48" s="30" t="s">
        <v>489</v>
      </c>
      <c r="B48" s="4"/>
    </row>
    <row r="49" spans="1:2" ht="15" x14ac:dyDescent="0.25">
      <c r="A49" s="30" t="s">
        <v>490</v>
      </c>
      <c r="B49" s="4"/>
    </row>
    <row r="50" spans="1:2" ht="15" x14ac:dyDescent="0.25">
      <c r="A50" s="30" t="s">
        <v>491</v>
      </c>
      <c r="B50" s="4"/>
    </row>
    <row r="51" spans="1:2" ht="15" x14ac:dyDescent="0.25">
      <c r="A51" s="30" t="s">
        <v>492</v>
      </c>
      <c r="B51" s="4"/>
    </row>
    <row r="52" spans="1:2" ht="15" x14ac:dyDescent="0.25">
      <c r="A52" s="30" t="s">
        <v>493</v>
      </c>
      <c r="B52" s="4"/>
    </row>
    <row r="53" spans="1:2" ht="15" x14ac:dyDescent="0.25">
      <c r="A53" s="30" t="s">
        <v>494</v>
      </c>
      <c r="B53" s="4"/>
    </row>
    <row r="54" spans="1:2" ht="15" x14ac:dyDescent="0.25">
      <c r="A54" s="30" t="s">
        <v>495</v>
      </c>
      <c r="B54" s="4"/>
    </row>
    <row r="55" spans="1:2" ht="15" x14ac:dyDescent="0.25">
      <c r="A55" s="30" t="s">
        <v>496</v>
      </c>
      <c r="B55" s="4"/>
    </row>
    <row r="56" spans="1:2" ht="15" x14ac:dyDescent="0.25">
      <c r="A56" s="30" t="s">
        <v>497</v>
      </c>
      <c r="B56" s="4"/>
    </row>
    <row r="57" spans="1:2" ht="15" x14ac:dyDescent="0.25">
      <c r="A57" s="30" t="s">
        <v>498</v>
      </c>
      <c r="B57" s="4"/>
    </row>
    <row r="58" spans="1:2" ht="15" x14ac:dyDescent="0.25">
      <c r="A58" s="30" t="s">
        <v>499</v>
      </c>
      <c r="B58" s="4"/>
    </row>
    <row r="59" spans="1:2" ht="15" x14ac:dyDescent="0.25">
      <c r="A59" s="30" t="s">
        <v>500</v>
      </c>
      <c r="B59" s="4"/>
    </row>
    <row r="60" spans="1:2" ht="15" x14ac:dyDescent="0.25">
      <c r="A60" s="30" t="s">
        <v>501</v>
      </c>
      <c r="B60" s="4"/>
    </row>
    <row r="61" spans="1:2" ht="15" x14ac:dyDescent="0.25">
      <c r="A61" s="30" t="s">
        <v>502</v>
      </c>
      <c r="B61" s="4"/>
    </row>
    <row r="62" spans="1:2" ht="15" x14ac:dyDescent="0.25">
      <c r="A62" s="30" t="s">
        <v>503</v>
      </c>
      <c r="B62" s="4"/>
    </row>
    <row r="63" spans="1:2" ht="15" x14ac:dyDescent="0.25">
      <c r="A63" s="30" t="s">
        <v>504</v>
      </c>
      <c r="B63" s="4"/>
    </row>
    <row r="64" spans="1:2" ht="15" x14ac:dyDescent="0.25">
      <c r="A64" s="30" t="s">
        <v>505</v>
      </c>
      <c r="B64" s="4"/>
    </row>
    <row r="65" spans="1:2" ht="15" x14ac:dyDescent="0.25">
      <c r="A65" s="30" t="s">
        <v>506</v>
      </c>
      <c r="B65" s="4"/>
    </row>
    <row r="66" spans="1:2" ht="15" x14ac:dyDescent="0.25">
      <c r="A66" s="30" t="s">
        <v>507</v>
      </c>
      <c r="B66" s="4"/>
    </row>
    <row r="67" spans="1:2" ht="15" x14ac:dyDescent="0.25">
      <c r="A67" s="30" t="s">
        <v>508</v>
      </c>
      <c r="B67" s="4"/>
    </row>
    <row r="68" spans="1:2" ht="15" x14ac:dyDescent="0.25">
      <c r="A68" s="30" t="s">
        <v>509</v>
      </c>
      <c r="B68" s="4"/>
    </row>
    <row r="69" spans="1:2" ht="15" x14ac:dyDescent="0.25">
      <c r="A69" s="30" t="s">
        <v>510</v>
      </c>
      <c r="B69" s="4"/>
    </row>
    <row r="70" spans="1:2" ht="15" x14ac:dyDescent="0.25">
      <c r="A70" s="30" t="s">
        <v>511</v>
      </c>
      <c r="B70" s="4"/>
    </row>
    <row r="71" spans="1:2" ht="15" x14ac:dyDescent="0.25">
      <c r="A71" s="30" t="s">
        <v>512</v>
      </c>
      <c r="B71" s="4"/>
    </row>
    <row r="72" spans="1:2" ht="15" x14ac:dyDescent="0.25">
      <c r="A72" s="30" t="s">
        <v>513</v>
      </c>
      <c r="B72" s="4"/>
    </row>
    <row r="73" spans="1:2" ht="15" x14ac:dyDescent="0.25">
      <c r="A73" s="30" t="s">
        <v>514</v>
      </c>
      <c r="B73" s="4"/>
    </row>
    <row r="74" spans="1:2" ht="15" x14ac:dyDescent="0.25">
      <c r="A74" s="30" t="s">
        <v>515</v>
      </c>
      <c r="B74" s="4"/>
    </row>
    <row r="75" spans="1:2" ht="15" x14ac:dyDescent="0.25">
      <c r="A75" s="30" t="s">
        <v>516</v>
      </c>
      <c r="B75" s="4"/>
    </row>
    <row r="76" spans="1:2" ht="15" x14ac:dyDescent="0.25">
      <c r="A76" s="30" t="s">
        <v>517</v>
      </c>
      <c r="B76" s="4"/>
    </row>
    <row r="77" spans="1:2" ht="15" x14ac:dyDescent="0.25">
      <c r="A77" s="30" t="s">
        <v>518</v>
      </c>
      <c r="B77" s="4"/>
    </row>
    <row r="78" spans="1:2" ht="15" x14ac:dyDescent="0.25">
      <c r="A78" s="30" t="s">
        <v>519</v>
      </c>
      <c r="B78" s="4"/>
    </row>
    <row r="79" spans="1:2" ht="15" x14ac:dyDescent="0.25">
      <c r="A79" s="30" t="s">
        <v>520</v>
      </c>
      <c r="B79" s="4"/>
    </row>
    <row r="80" spans="1:2" ht="15" x14ac:dyDescent="0.25">
      <c r="A80" s="30" t="s">
        <v>521</v>
      </c>
      <c r="B80" s="4"/>
    </row>
    <row r="81" spans="1:2" ht="15" x14ac:dyDescent="0.25">
      <c r="A81" s="30" t="s">
        <v>522</v>
      </c>
      <c r="B81" s="4"/>
    </row>
    <row r="82" spans="1:2" ht="15" x14ac:dyDescent="0.25">
      <c r="A82" s="30" t="s">
        <v>523</v>
      </c>
      <c r="B82" s="4"/>
    </row>
    <row r="83" spans="1:2" ht="15" x14ac:dyDescent="0.25">
      <c r="A83" s="30" t="s">
        <v>524</v>
      </c>
      <c r="B83" s="4"/>
    </row>
    <row r="84" spans="1:2" ht="15" x14ac:dyDescent="0.25">
      <c r="A84" s="30" t="s">
        <v>525</v>
      </c>
      <c r="B84" s="4"/>
    </row>
    <row r="85" spans="1:2" ht="15" x14ac:dyDescent="0.25">
      <c r="A85" s="30" t="s">
        <v>526</v>
      </c>
      <c r="B85" s="4"/>
    </row>
    <row r="86" spans="1:2" ht="15" x14ac:dyDescent="0.25">
      <c r="A86" s="30" t="s">
        <v>527</v>
      </c>
      <c r="B86" s="4"/>
    </row>
    <row r="87" spans="1:2" ht="15" x14ac:dyDescent="0.25">
      <c r="A87" s="30" t="s">
        <v>528</v>
      </c>
      <c r="B87" s="4"/>
    </row>
    <row r="88" spans="1:2" ht="15" x14ac:dyDescent="0.25">
      <c r="A88" s="30" t="s">
        <v>529</v>
      </c>
      <c r="B88" s="4"/>
    </row>
    <row r="89" spans="1:2" ht="15" x14ac:dyDescent="0.25">
      <c r="A89" s="30" t="s">
        <v>530</v>
      </c>
      <c r="B89" s="4"/>
    </row>
    <row r="90" spans="1:2" ht="15" x14ac:dyDescent="0.25">
      <c r="A90" s="30" t="s">
        <v>531</v>
      </c>
      <c r="B90" s="4"/>
    </row>
    <row r="91" spans="1:2" ht="15" x14ac:dyDescent="0.25">
      <c r="A91" s="30" t="s">
        <v>532</v>
      </c>
      <c r="B91" s="4"/>
    </row>
    <row r="92" spans="1:2" ht="15" x14ac:dyDescent="0.25">
      <c r="A92" s="30" t="s">
        <v>990</v>
      </c>
      <c r="B92" s="4"/>
    </row>
    <row r="93" spans="1:2" ht="15" x14ac:dyDescent="0.25">
      <c r="A93" s="30" t="s">
        <v>991</v>
      </c>
      <c r="B93" s="4"/>
    </row>
    <row r="94" spans="1:2" ht="15" x14ac:dyDescent="0.25">
      <c r="A94" s="30" t="s">
        <v>533</v>
      </c>
      <c r="B94" s="4"/>
    </row>
    <row r="95" spans="1:2" ht="15" x14ac:dyDescent="0.25">
      <c r="A95" s="30" t="s">
        <v>534</v>
      </c>
      <c r="B95" s="4"/>
    </row>
    <row r="96" spans="1:2" ht="15" x14ac:dyDescent="0.25">
      <c r="A96" s="30" t="s">
        <v>535</v>
      </c>
      <c r="B96" s="4"/>
    </row>
    <row r="97" spans="1:2" ht="15" x14ac:dyDescent="0.25">
      <c r="A97" s="30" t="s">
        <v>536</v>
      </c>
      <c r="B97" s="4"/>
    </row>
    <row r="98" spans="1:2" ht="15" x14ac:dyDescent="0.25">
      <c r="A98" s="30" t="s">
        <v>537</v>
      </c>
      <c r="B98" s="4"/>
    </row>
    <row r="99" spans="1:2" ht="15" x14ac:dyDescent="0.25">
      <c r="A99" s="30" t="s">
        <v>538</v>
      </c>
      <c r="B99" s="4"/>
    </row>
    <row r="100" spans="1:2" ht="15" x14ac:dyDescent="0.25">
      <c r="A100" s="30" t="s">
        <v>539</v>
      </c>
      <c r="B100" s="4"/>
    </row>
    <row r="101" spans="1:2" ht="15" x14ac:dyDescent="0.25">
      <c r="A101" s="30" t="s">
        <v>540</v>
      </c>
      <c r="B101" s="4"/>
    </row>
    <row r="102" spans="1:2" ht="15" x14ac:dyDescent="0.25">
      <c r="A102" s="30" t="s">
        <v>541</v>
      </c>
      <c r="B102" s="4"/>
    </row>
    <row r="103" spans="1:2" ht="15" x14ac:dyDescent="0.25">
      <c r="A103" s="30" t="s">
        <v>542</v>
      </c>
      <c r="B103" s="4"/>
    </row>
    <row r="104" spans="1:2" ht="15" x14ac:dyDescent="0.25">
      <c r="A104" s="30" t="s">
        <v>543</v>
      </c>
      <c r="B104" s="4"/>
    </row>
    <row r="105" spans="1:2" ht="15" x14ac:dyDescent="0.25">
      <c r="A105" s="30" t="s">
        <v>544</v>
      </c>
      <c r="B105" s="4"/>
    </row>
    <row r="106" spans="1:2" ht="15" x14ac:dyDescent="0.25">
      <c r="A106" s="30" t="s">
        <v>545</v>
      </c>
      <c r="B106" s="4"/>
    </row>
    <row r="107" spans="1:2" ht="15" x14ac:dyDescent="0.25">
      <c r="A107" s="30" t="s">
        <v>546</v>
      </c>
      <c r="B107" s="4"/>
    </row>
    <row r="108" spans="1:2" ht="15" x14ac:dyDescent="0.25">
      <c r="A108" s="30" t="s">
        <v>547</v>
      </c>
      <c r="B108" s="4"/>
    </row>
    <row r="109" spans="1:2" ht="15" x14ac:dyDescent="0.25">
      <c r="A109" s="30" t="s">
        <v>548</v>
      </c>
      <c r="B109" s="4"/>
    </row>
    <row r="110" spans="1:2" ht="15" x14ac:dyDescent="0.25">
      <c r="A110" s="30" t="s">
        <v>549</v>
      </c>
      <c r="B110" s="4"/>
    </row>
    <row r="111" spans="1:2" ht="15" x14ac:dyDescent="0.25">
      <c r="A111" s="30" t="s">
        <v>550</v>
      </c>
      <c r="B111" s="4"/>
    </row>
    <row r="112" spans="1:2" ht="15" x14ac:dyDescent="0.25">
      <c r="A112" s="30" t="s">
        <v>551</v>
      </c>
      <c r="B112" s="4"/>
    </row>
    <row r="113" spans="1:2" ht="15" x14ac:dyDescent="0.25">
      <c r="A113" s="30" t="s">
        <v>552</v>
      </c>
      <c r="B113" s="4"/>
    </row>
    <row r="114" spans="1:2" ht="15" x14ac:dyDescent="0.25">
      <c r="A114" s="30" t="s">
        <v>553</v>
      </c>
      <c r="B114" s="4"/>
    </row>
    <row r="115" spans="1:2" ht="15" x14ac:dyDescent="0.25">
      <c r="A115" s="30" t="s">
        <v>554</v>
      </c>
      <c r="B115" s="4"/>
    </row>
    <row r="116" spans="1:2" ht="15" x14ac:dyDescent="0.25">
      <c r="A116" s="30" t="s">
        <v>555</v>
      </c>
      <c r="B116" s="4"/>
    </row>
    <row r="117" spans="1:2" ht="15" x14ac:dyDescent="0.25">
      <c r="A117" s="30" t="s">
        <v>992</v>
      </c>
      <c r="B117" s="4"/>
    </row>
    <row r="118" spans="1:2" ht="15" x14ac:dyDescent="0.25">
      <c r="A118" s="30" t="s">
        <v>556</v>
      </c>
      <c r="B118" s="4"/>
    </row>
    <row r="119" spans="1:2" ht="15" x14ac:dyDescent="0.25">
      <c r="A119" s="30" t="s">
        <v>557</v>
      </c>
      <c r="B119" s="4"/>
    </row>
    <row r="120" spans="1:2" ht="15" x14ac:dyDescent="0.25">
      <c r="A120" s="30" t="s">
        <v>558</v>
      </c>
      <c r="B120" s="4"/>
    </row>
    <row r="121" spans="1:2" ht="15" x14ac:dyDescent="0.25">
      <c r="A121" s="30" t="s">
        <v>559</v>
      </c>
      <c r="B121" s="4"/>
    </row>
    <row r="122" spans="1:2" ht="15" x14ac:dyDescent="0.25">
      <c r="A122" s="30" t="s">
        <v>560</v>
      </c>
      <c r="B122" s="4"/>
    </row>
    <row r="123" spans="1:2" ht="15" x14ac:dyDescent="0.25">
      <c r="A123" s="30" t="s">
        <v>561</v>
      </c>
      <c r="B123" s="4"/>
    </row>
    <row r="124" spans="1:2" ht="15" x14ac:dyDescent="0.25">
      <c r="A124" s="30" t="s">
        <v>562</v>
      </c>
      <c r="B124" s="4"/>
    </row>
    <row r="125" spans="1:2" ht="15" x14ac:dyDescent="0.25">
      <c r="A125" s="30" t="s">
        <v>563</v>
      </c>
      <c r="B125" s="4"/>
    </row>
    <row r="126" spans="1:2" ht="15" x14ac:dyDescent="0.25">
      <c r="A126" s="30" t="s">
        <v>564</v>
      </c>
      <c r="B126" s="4"/>
    </row>
    <row r="127" spans="1:2" ht="15" x14ac:dyDescent="0.25">
      <c r="A127" s="30" t="s">
        <v>565</v>
      </c>
      <c r="B127" s="4"/>
    </row>
    <row r="128" spans="1:2" ht="15" x14ac:dyDescent="0.25">
      <c r="A128" s="30" t="s">
        <v>566</v>
      </c>
      <c r="B128" s="4"/>
    </row>
    <row r="129" spans="1:2" ht="15" x14ac:dyDescent="0.25">
      <c r="A129" s="30" t="s">
        <v>567</v>
      </c>
      <c r="B129" s="4"/>
    </row>
    <row r="130" spans="1:2" ht="15" x14ac:dyDescent="0.25">
      <c r="A130" s="30" t="s">
        <v>568</v>
      </c>
      <c r="B130" s="4"/>
    </row>
    <row r="131" spans="1:2" ht="15" x14ac:dyDescent="0.25">
      <c r="A131" s="30" t="s">
        <v>569</v>
      </c>
      <c r="B131" s="4"/>
    </row>
    <row r="132" spans="1:2" ht="15" x14ac:dyDescent="0.25">
      <c r="A132" s="30" t="s">
        <v>570</v>
      </c>
      <c r="B132" s="4"/>
    </row>
    <row r="133" spans="1:2" ht="15" x14ac:dyDescent="0.25">
      <c r="A133" s="30" t="s">
        <v>571</v>
      </c>
      <c r="B133" s="4"/>
    </row>
    <row r="134" spans="1:2" ht="15" x14ac:dyDescent="0.25">
      <c r="A134" s="30" t="s">
        <v>572</v>
      </c>
      <c r="B134" s="4"/>
    </row>
    <row r="135" spans="1:2" ht="15" x14ac:dyDescent="0.25">
      <c r="A135" s="30" t="s">
        <v>573</v>
      </c>
      <c r="B135" s="4"/>
    </row>
    <row r="136" spans="1:2" ht="15" x14ac:dyDescent="0.25">
      <c r="A136" s="30" t="s">
        <v>574</v>
      </c>
      <c r="B136" s="4"/>
    </row>
    <row r="137" spans="1:2" ht="15" x14ac:dyDescent="0.25">
      <c r="A137" s="30" t="s">
        <v>575</v>
      </c>
      <c r="B137" s="4"/>
    </row>
    <row r="138" spans="1:2" ht="15" x14ac:dyDescent="0.25">
      <c r="A138" s="30" t="s">
        <v>576</v>
      </c>
      <c r="B138" s="4"/>
    </row>
    <row r="139" spans="1:2" ht="15" x14ac:dyDescent="0.25">
      <c r="A139" s="30" t="s">
        <v>577</v>
      </c>
      <c r="B139" s="4"/>
    </row>
    <row r="140" spans="1:2" ht="15" x14ac:dyDescent="0.25">
      <c r="A140" s="30" t="s">
        <v>578</v>
      </c>
      <c r="B140" s="4"/>
    </row>
    <row r="141" spans="1:2" ht="15" x14ac:dyDescent="0.25">
      <c r="A141" s="30" t="s">
        <v>579</v>
      </c>
      <c r="B141" s="4"/>
    </row>
    <row r="142" spans="1:2" ht="15" x14ac:dyDescent="0.25">
      <c r="A142" s="30" t="s">
        <v>580</v>
      </c>
      <c r="B142" s="4"/>
    </row>
    <row r="143" spans="1:2" ht="15" x14ac:dyDescent="0.25">
      <c r="A143" s="30" t="s">
        <v>581</v>
      </c>
      <c r="B143" s="4"/>
    </row>
    <row r="144" spans="1:2" ht="15" x14ac:dyDescent="0.25">
      <c r="A144" s="30" t="s">
        <v>582</v>
      </c>
      <c r="B144" s="4"/>
    </row>
    <row r="145" spans="1:2" ht="15" x14ac:dyDescent="0.25">
      <c r="A145" s="30" t="s">
        <v>583</v>
      </c>
      <c r="B145" s="4"/>
    </row>
    <row r="146" spans="1:2" ht="15" x14ac:dyDescent="0.25">
      <c r="A146" s="30" t="s">
        <v>584</v>
      </c>
      <c r="B146" s="4"/>
    </row>
    <row r="147" spans="1:2" ht="15" x14ac:dyDescent="0.25">
      <c r="A147" s="30" t="s">
        <v>585</v>
      </c>
      <c r="B147" s="4"/>
    </row>
    <row r="148" spans="1:2" ht="15" x14ac:dyDescent="0.25">
      <c r="A148" s="30" t="s">
        <v>586</v>
      </c>
      <c r="B148" s="4"/>
    </row>
    <row r="149" spans="1:2" ht="15" x14ac:dyDescent="0.25">
      <c r="A149" s="30" t="s">
        <v>587</v>
      </c>
      <c r="B149" s="4"/>
    </row>
    <row r="150" spans="1:2" ht="15" x14ac:dyDescent="0.25">
      <c r="A150" s="30" t="s">
        <v>588</v>
      </c>
      <c r="B150" s="4"/>
    </row>
    <row r="151" spans="1:2" ht="15" x14ac:dyDescent="0.25">
      <c r="A151" s="30" t="s">
        <v>589</v>
      </c>
      <c r="B151" s="4"/>
    </row>
    <row r="152" spans="1:2" ht="15" x14ac:dyDescent="0.25">
      <c r="A152" s="30" t="s">
        <v>590</v>
      </c>
      <c r="B152" s="4"/>
    </row>
    <row r="153" spans="1:2" ht="15" x14ac:dyDescent="0.25">
      <c r="A153" s="30" t="s">
        <v>591</v>
      </c>
      <c r="B153" s="4"/>
    </row>
    <row r="154" spans="1:2" ht="15" x14ac:dyDescent="0.25">
      <c r="A154" s="30" t="s">
        <v>592</v>
      </c>
      <c r="B154" s="4"/>
    </row>
    <row r="155" spans="1:2" ht="15" x14ac:dyDescent="0.25">
      <c r="A155" s="30" t="s">
        <v>593</v>
      </c>
      <c r="B155" s="4"/>
    </row>
    <row r="156" spans="1:2" ht="15" x14ac:dyDescent="0.25">
      <c r="A156" s="30" t="s">
        <v>594</v>
      </c>
      <c r="B156" s="4"/>
    </row>
    <row r="157" spans="1:2" ht="15" x14ac:dyDescent="0.25">
      <c r="A157" s="30" t="s">
        <v>595</v>
      </c>
      <c r="B157" s="4"/>
    </row>
    <row r="158" spans="1:2" ht="15" x14ac:dyDescent="0.25">
      <c r="A158" s="30" t="s">
        <v>596</v>
      </c>
      <c r="B158" s="4"/>
    </row>
    <row r="159" spans="1:2" ht="15" x14ac:dyDescent="0.25">
      <c r="A159" s="30" t="s">
        <v>597</v>
      </c>
      <c r="B159" s="4"/>
    </row>
    <row r="160" spans="1:2" ht="15" x14ac:dyDescent="0.25">
      <c r="A160" s="30" t="s">
        <v>598</v>
      </c>
      <c r="B160" s="4"/>
    </row>
    <row r="161" spans="1:2" ht="15" x14ac:dyDescent="0.25">
      <c r="A161" s="30" t="s">
        <v>599</v>
      </c>
      <c r="B161" s="4"/>
    </row>
    <row r="162" spans="1:2" ht="15" x14ac:dyDescent="0.25">
      <c r="A162" s="30" t="s">
        <v>600</v>
      </c>
      <c r="B162" s="4"/>
    </row>
    <row r="163" spans="1:2" ht="15" x14ac:dyDescent="0.25">
      <c r="A163" s="30" t="s">
        <v>601</v>
      </c>
      <c r="B163" s="4"/>
    </row>
    <row r="164" spans="1:2" ht="15" x14ac:dyDescent="0.25">
      <c r="A164" s="30" t="s">
        <v>602</v>
      </c>
      <c r="B164" s="4"/>
    </row>
    <row r="165" spans="1:2" ht="15" x14ac:dyDescent="0.25">
      <c r="A165" s="30" t="s">
        <v>603</v>
      </c>
      <c r="B165" s="4"/>
    </row>
    <row r="166" spans="1:2" ht="15" x14ac:dyDescent="0.25">
      <c r="A166" s="30" t="s">
        <v>604</v>
      </c>
      <c r="B166" s="4"/>
    </row>
    <row r="167" spans="1:2" ht="15" x14ac:dyDescent="0.25">
      <c r="A167" s="30" t="s">
        <v>605</v>
      </c>
      <c r="B167" s="4"/>
    </row>
    <row r="168" spans="1:2" ht="15" x14ac:dyDescent="0.25">
      <c r="A168" s="30" t="s">
        <v>606</v>
      </c>
      <c r="B168" s="4"/>
    </row>
    <row r="169" spans="1:2" ht="15" x14ac:dyDescent="0.25">
      <c r="A169" s="30" t="s">
        <v>607</v>
      </c>
      <c r="B169" s="4"/>
    </row>
    <row r="170" spans="1:2" ht="15" x14ac:dyDescent="0.25">
      <c r="A170" s="30" t="s">
        <v>608</v>
      </c>
      <c r="B170" s="4"/>
    </row>
    <row r="171" spans="1:2" ht="15" x14ac:dyDescent="0.25">
      <c r="A171" s="30" t="s">
        <v>609</v>
      </c>
      <c r="B171" s="4"/>
    </row>
    <row r="172" spans="1:2" ht="15" x14ac:dyDescent="0.25">
      <c r="A172" s="30" t="s">
        <v>610</v>
      </c>
      <c r="B172" s="4"/>
    </row>
    <row r="173" spans="1:2" ht="15" x14ac:dyDescent="0.25">
      <c r="A173" s="30" t="s">
        <v>611</v>
      </c>
      <c r="B173" s="4"/>
    </row>
    <row r="174" spans="1:2" ht="15" x14ac:dyDescent="0.25">
      <c r="A174" s="30" t="s">
        <v>612</v>
      </c>
      <c r="B174" s="4"/>
    </row>
    <row r="175" spans="1:2" ht="15" x14ac:dyDescent="0.25">
      <c r="A175" s="30" t="s">
        <v>613</v>
      </c>
      <c r="B175" s="4"/>
    </row>
    <row r="176" spans="1:2" ht="15" x14ac:dyDescent="0.25">
      <c r="A176" s="30" t="s">
        <v>614</v>
      </c>
      <c r="B176" s="4"/>
    </row>
    <row r="177" spans="1:2" ht="15" x14ac:dyDescent="0.25">
      <c r="A177" s="30" t="s">
        <v>615</v>
      </c>
      <c r="B177" s="4"/>
    </row>
    <row r="178" spans="1:2" ht="15" x14ac:dyDescent="0.25">
      <c r="A178" s="30" t="s">
        <v>616</v>
      </c>
      <c r="B178" s="4"/>
    </row>
    <row r="179" spans="1:2" ht="15" x14ac:dyDescent="0.25">
      <c r="A179" s="30" t="s">
        <v>617</v>
      </c>
      <c r="B179" s="4"/>
    </row>
    <row r="180" spans="1:2" ht="15" x14ac:dyDescent="0.25">
      <c r="A180" s="30" t="s">
        <v>618</v>
      </c>
      <c r="B180" s="4"/>
    </row>
    <row r="181" spans="1:2" ht="15" x14ac:dyDescent="0.25">
      <c r="A181" s="30" t="s">
        <v>619</v>
      </c>
      <c r="B181" s="4"/>
    </row>
    <row r="182" spans="1:2" ht="15" x14ac:dyDescent="0.25">
      <c r="A182" s="30" t="s">
        <v>620</v>
      </c>
      <c r="B182" s="4"/>
    </row>
    <row r="183" spans="1:2" ht="15" x14ac:dyDescent="0.25">
      <c r="A183" s="30" t="s">
        <v>621</v>
      </c>
      <c r="B183" s="4"/>
    </row>
    <row r="184" spans="1:2" ht="15" x14ac:dyDescent="0.25">
      <c r="A184" s="30" t="s">
        <v>622</v>
      </c>
      <c r="B184" s="4"/>
    </row>
    <row r="185" spans="1:2" ht="15" x14ac:dyDescent="0.25">
      <c r="A185" s="30" t="s">
        <v>623</v>
      </c>
      <c r="B185" s="4"/>
    </row>
    <row r="186" spans="1:2" ht="15" x14ac:dyDescent="0.25">
      <c r="A186" s="30" t="s">
        <v>624</v>
      </c>
      <c r="B186" s="4"/>
    </row>
    <row r="187" spans="1:2" ht="15" x14ac:dyDescent="0.25">
      <c r="A187" s="30" t="s">
        <v>625</v>
      </c>
      <c r="B187" s="4"/>
    </row>
    <row r="188" spans="1:2" ht="15" x14ac:dyDescent="0.25">
      <c r="A188" s="30" t="s">
        <v>626</v>
      </c>
      <c r="B188" s="4"/>
    </row>
    <row r="189" spans="1:2" ht="15" x14ac:dyDescent="0.25">
      <c r="A189" s="30" t="s">
        <v>627</v>
      </c>
      <c r="B189" s="4"/>
    </row>
    <row r="190" spans="1:2" ht="15" x14ac:dyDescent="0.25">
      <c r="A190" s="30" t="s">
        <v>628</v>
      </c>
      <c r="B190" s="4"/>
    </row>
    <row r="191" spans="1:2" ht="15" x14ac:dyDescent="0.25">
      <c r="A191" s="30" t="s">
        <v>629</v>
      </c>
      <c r="B191" s="4"/>
    </row>
    <row r="192" spans="1:2" ht="15" x14ac:dyDescent="0.25">
      <c r="A192" s="30" t="s">
        <v>630</v>
      </c>
      <c r="B192" s="4"/>
    </row>
    <row r="193" spans="1:2" ht="15" x14ac:dyDescent="0.25">
      <c r="A193" s="30" t="s">
        <v>631</v>
      </c>
      <c r="B193" s="4"/>
    </row>
    <row r="194" spans="1:2" ht="15" x14ac:dyDescent="0.25">
      <c r="A194" s="30" t="s">
        <v>632</v>
      </c>
      <c r="B194" s="4"/>
    </row>
    <row r="195" spans="1:2" ht="15" x14ac:dyDescent="0.25">
      <c r="A195" s="30" t="s">
        <v>633</v>
      </c>
      <c r="B195" s="4"/>
    </row>
    <row r="196" spans="1:2" ht="15" x14ac:dyDescent="0.25">
      <c r="A196" s="30" t="s">
        <v>634</v>
      </c>
      <c r="B196" s="4"/>
    </row>
    <row r="197" spans="1:2" ht="15" x14ac:dyDescent="0.25">
      <c r="A197" s="30" t="s">
        <v>635</v>
      </c>
      <c r="B197" s="4"/>
    </row>
    <row r="198" spans="1:2" thickBot="1" x14ac:dyDescent="0.3">
      <c r="A198" s="31" t="s">
        <v>636</v>
      </c>
      <c r="B198" s="4"/>
    </row>
  </sheetData>
  <sheetProtection algorithmName="SHA-512" hashValue="ukoYwv7a4/EUUvhrRtsuvMWSQtQpJd/ral0yufLRfdfb2YyqGlkEA7qN6qsMjxPnl48a7gFb5lWsmQv6AMu4yQ==" saltValue="EVRC9hP03SSOZpcSIHkfTg==" spinCount="100000" sheet="1" objects="1" scenarios="1"/>
  <mergeCells count="1">
    <mergeCell ref="U2:V2"/>
  </mergeCells>
  <conditionalFormatting sqref="D19 C20 D24 C25">
    <cfRule type="expression" priority="4">
      <formula>"(&gt;1,1)E(SE+'2a.Audit Plan'!$E$33='Hidden Lists'!$E$3)"</formula>
    </cfRule>
  </conditionalFormatting>
  <conditionalFormatting sqref="C32">
    <cfRule type="expression" priority="2">
      <formula>"(&gt;1,1)E(SE+'2a.Audit Plan'!$E$33='Hidden Lists'!$E$3)"</formula>
    </cfRule>
  </conditionalFormatting>
  <conditionalFormatting sqref="C40">
    <cfRule type="expression" priority="1">
      <formula>"(&gt;1,1)E(SE+'2a.Audit Plan'!$E$33='Hidden Lists'!$E$3)"</formula>
    </cfRule>
  </conditionalFormatting>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3E4FD-29F6-40D0-AF69-9611E8B5ECEC}">
  <sheetPr>
    <tabColor rgb="FFDEDBC4"/>
  </sheetPr>
  <dimension ref="A1:G371"/>
  <sheetViews>
    <sheetView workbookViewId="0"/>
  </sheetViews>
  <sheetFormatPr defaultColWidth="9.140625" defaultRowHeight="15" x14ac:dyDescent="0.25"/>
  <cols>
    <col min="1" max="3" width="23.7109375" style="1" customWidth="1"/>
    <col min="4" max="4" width="3.5703125" style="1" customWidth="1"/>
    <col min="5" max="5" width="13.85546875" style="1" customWidth="1"/>
    <col min="6" max="16384" width="9.140625" style="1"/>
  </cols>
  <sheetData>
    <row r="1" spans="1:7" x14ac:dyDescent="0.25">
      <c r="A1" s="345"/>
    </row>
    <row r="2" spans="1:7" x14ac:dyDescent="0.25">
      <c r="A2" s="346" t="s">
        <v>637</v>
      </c>
      <c r="B2" s="346" t="s">
        <v>77</v>
      </c>
      <c r="C2" s="346" t="s">
        <v>638</v>
      </c>
      <c r="E2" s="346" t="s">
        <v>639</v>
      </c>
      <c r="G2" s="347" t="s">
        <v>640</v>
      </c>
    </row>
    <row r="3" spans="1:7" x14ac:dyDescent="0.25">
      <c r="A3" s="348" t="s">
        <v>1114</v>
      </c>
      <c r="B3" s="349" t="s">
        <v>641</v>
      </c>
      <c r="C3" s="348" t="s">
        <v>641</v>
      </c>
      <c r="E3" s="350" t="s">
        <v>641</v>
      </c>
      <c r="G3" s="1" t="s">
        <v>642</v>
      </c>
    </row>
    <row r="4" spans="1:7" x14ac:dyDescent="0.25">
      <c r="A4" s="348" t="s">
        <v>1114</v>
      </c>
      <c r="B4" s="349" t="s">
        <v>643</v>
      </c>
      <c r="C4" s="348" t="s">
        <v>1121</v>
      </c>
      <c r="E4" s="350" t="s">
        <v>643</v>
      </c>
      <c r="G4" s="1" t="s">
        <v>644</v>
      </c>
    </row>
    <row r="5" spans="1:7" x14ac:dyDescent="0.25">
      <c r="A5" s="348" t="s">
        <v>1114</v>
      </c>
      <c r="B5" s="349" t="s">
        <v>643</v>
      </c>
      <c r="C5" s="348" t="s">
        <v>1122</v>
      </c>
      <c r="E5" s="350" t="s">
        <v>645</v>
      </c>
      <c r="G5" s="1" t="s">
        <v>646</v>
      </c>
    </row>
    <row r="6" spans="1:7" x14ac:dyDescent="0.25">
      <c r="A6" s="348" t="s">
        <v>1114</v>
      </c>
      <c r="B6" s="349" t="s">
        <v>645</v>
      </c>
      <c r="C6" s="348" t="s">
        <v>647</v>
      </c>
      <c r="E6" s="350" t="s">
        <v>648</v>
      </c>
      <c r="G6" s="1" t="s">
        <v>649</v>
      </c>
    </row>
    <row r="7" spans="1:7" x14ac:dyDescent="0.25">
      <c r="A7" s="348" t="s">
        <v>1114</v>
      </c>
      <c r="B7" s="349" t="s">
        <v>645</v>
      </c>
      <c r="C7" s="348" t="s">
        <v>995</v>
      </c>
      <c r="E7" s="351" t="s">
        <v>1123</v>
      </c>
      <c r="G7" s="1" t="s">
        <v>650</v>
      </c>
    </row>
    <row r="8" spans="1:7" x14ac:dyDescent="0.25">
      <c r="A8" s="348" t="s">
        <v>1114</v>
      </c>
      <c r="B8" s="349" t="s">
        <v>645</v>
      </c>
      <c r="C8" s="348" t="s">
        <v>651</v>
      </c>
      <c r="E8" s="457" t="s">
        <v>1124</v>
      </c>
    </row>
    <row r="9" spans="1:7" x14ac:dyDescent="0.25">
      <c r="A9" s="348" t="s">
        <v>1114</v>
      </c>
      <c r="B9" s="349" t="s">
        <v>645</v>
      </c>
      <c r="C9" s="348" t="s">
        <v>996</v>
      </c>
      <c r="E9" s="350" t="s">
        <v>652</v>
      </c>
    </row>
    <row r="10" spans="1:7" x14ac:dyDescent="0.25">
      <c r="A10" s="348" t="s">
        <v>1114</v>
      </c>
      <c r="B10" s="349" t="s">
        <v>645</v>
      </c>
      <c r="C10" s="348" t="s">
        <v>997</v>
      </c>
      <c r="E10" s="350" t="s">
        <v>653</v>
      </c>
    </row>
    <row r="11" spans="1:7" x14ac:dyDescent="0.25">
      <c r="A11" s="348" t="s">
        <v>1114</v>
      </c>
      <c r="B11" s="349" t="s">
        <v>645</v>
      </c>
      <c r="C11" s="348" t="s">
        <v>654</v>
      </c>
    </row>
    <row r="12" spans="1:7" x14ac:dyDescent="0.25">
      <c r="A12" s="348" t="s">
        <v>1114</v>
      </c>
      <c r="B12" s="349" t="s">
        <v>645</v>
      </c>
      <c r="C12" s="348" t="s">
        <v>655</v>
      </c>
    </row>
    <row r="13" spans="1:7" x14ac:dyDescent="0.25">
      <c r="A13" s="348" t="s">
        <v>1114</v>
      </c>
      <c r="B13" s="349" t="s">
        <v>645</v>
      </c>
      <c r="C13" s="348" t="s">
        <v>656</v>
      </c>
    </row>
    <row r="14" spans="1:7" x14ac:dyDescent="0.25">
      <c r="A14" s="348" t="s">
        <v>1114</v>
      </c>
      <c r="B14" s="349" t="s">
        <v>648</v>
      </c>
      <c r="C14" s="352" t="s">
        <v>998</v>
      </c>
    </row>
    <row r="15" spans="1:7" x14ac:dyDescent="0.25">
      <c r="A15" s="348" t="s">
        <v>657</v>
      </c>
      <c r="B15" s="349" t="s">
        <v>648</v>
      </c>
      <c r="C15" s="348" t="s">
        <v>999</v>
      </c>
    </row>
    <row r="16" spans="1:7" x14ac:dyDescent="0.25">
      <c r="A16" s="348" t="s">
        <v>1114</v>
      </c>
      <c r="B16" s="349" t="s">
        <v>648</v>
      </c>
      <c r="C16" s="352" t="s">
        <v>658</v>
      </c>
    </row>
    <row r="17" spans="1:3" x14ac:dyDescent="0.25">
      <c r="A17" s="348" t="s">
        <v>657</v>
      </c>
      <c r="B17" s="349" t="s">
        <v>648</v>
      </c>
      <c r="C17" s="348" t="s">
        <v>1000</v>
      </c>
    </row>
    <row r="18" spans="1:3" x14ac:dyDescent="0.25">
      <c r="A18" s="348" t="s">
        <v>657</v>
      </c>
      <c r="B18" s="349" t="s">
        <v>648</v>
      </c>
      <c r="C18" s="348" t="s">
        <v>1001</v>
      </c>
    </row>
    <row r="19" spans="1:3" x14ac:dyDescent="0.25">
      <c r="A19" s="348" t="s">
        <v>1114</v>
      </c>
      <c r="B19" s="349" t="s">
        <v>648</v>
      </c>
      <c r="C19" s="348" t="s">
        <v>659</v>
      </c>
    </row>
    <row r="20" spans="1:3" x14ac:dyDescent="0.25">
      <c r="A20" s="348" t="s">
        <v>657</v>
      </c>
      <c r="B20" s="349" t="s">
        <v>648</v>
      </c>
      <c r="C20" s="348" t="s">
        <v>1002</v>
      </c>
    </row>
    <row r="21" spans="1:3" x14ac:dyDescent="0.25">
      <c r="A21" s="348" t="s">
        <v>1114</v>
      </c>
      <c r="B21" s="349" t="s">
        <v>648</v>
      </c>
      <c r="C21" s="353" t="s">
        <v>660</v>
      </c>
    </row>
    <row r="22" spans="1:3" x14ac:dyDescent="0.25">
      <c r="A22" s="348" t="s">
        <v>1114</v>
      </c>
      <c r="B22" s="349" t="s">
        <v>648</v>
      </c>
      <c r="C22" s="348" t="s">
        <v>1003</v>
      </c>
    </row>
    <row r="23" spans="1:3" x14ac:dyDescent="0.25">
      <c r="A23" s="348" t="s">
        <v>1114</v>
      </c>
      <c r="B23" s="349" t="s">
        <v>648</v>
      </c>
      <c r="C23" s="348" t="s">
        <v>1003</v>
      </c>
    </row>
    <row r="24" spans="1:3" x14ac:dyDescent="0.25">
      <c r="A24" s="348" t="s">
        <v>1114</v>
      </c>
      <c r="B24" s="349" t="s">
        <v>648</v>
      </c>
      <c r="C24" s="348" t="s">
        <v>1003</v>
      </c>
    </row>
    <row r="25" spans="1:3" x14ac:dyDescent="0.25">
      <c r="A25" s="348" t="s">
        <v>1114</v>
      </c>
      <c r="B25" s="349" t="s">
        <v>648</v>
      </c>
      <c r="C25" s="348" t="s">
        <v>1003</v>
      </c>
    </row>
    <row r="26" spans="1:3" x14ac:dyDescent="0.25">
      <c r="A26" s="348" t="s">
        <v>1114</v>
      </c>
      <c r="B26" s="349" t="s">
        <v>648</v>
      </c>
      <c r="C26" s="352" t="s">
        <v>1004</v>
      </c>
    </row>
    <row r="27" spans="1:3" x14ac:dyDescent="0.25">
      <c r="A27" s="348" t="s">
        <v>1114</v>
      </c>
      <c r="B27" s="349" t="s">
        <v>648</v>
      </c>
      <c r="C27" s="348" t="s">
        <v>662</v>
      </c>
    </row>
    <row r="28" spans="1:3" x14ac:dyDescent="0.25">
      <c r="A28" s="348" t="s">
        <v>1114</v>
      </c>
      <c r="B28" s="349" t="s">
        <v>648</v>
      </c>
      <c r="C28" s="348" t="s">
        <v>663</v>
      </c>
    </row>
    <row r="29" spans="1:3" x14ac:dyDescent="0.25">
      <c r="A29" s="348" t="s">
        <v>1114</v>
      </c>
      <c r="B29" s="349" t="s">
        <v>648</v>
      </c>
      <c r="C29" s="353" t="s">
        <v>1005</v>
      </c>
    </row>
    <row r="30" spans="1:3" x14ac:dyDescent="0.25">
      <c r="A30" s="348" t="s">
        <v>1114</v>
      </c>
      <c r="B30" s="349" t="s">
        <v>648</v>
      </c>
      <c r="C30" s="348" t="s">
        <v>1006</v>
      </c>
    </row>
    <row r="31" spans="1:3" x14ac:dyDescent="0.25">
      <c r="A31" s="352" t="s">
        <v>657</v>
      </c>
      <c r="B31" s="349" t="s">
        <v>648</v>
      </c>
      <c r="C31" s="348" t="s">
        <v>1007</v>
      </c>
    </row>
    <row r="32" spans="1:3" x14ac:dyDescent="0.25">
      <c r="A32" s="348" t="s">
        <v>1114</v>
      </c>
      <c r="B32" s="349" t="s">
        <v>648</v>
      </c>
      <c r="C32" s="348" t="s">
        <v>665</v>
      </c>
    </row>
    <row r="33" spans="1:3" x14ac:dyDescent="0.25">
      <c r="A33" s="348" t="s">
        <v>657</v>
      </c>
      <c r="B33" s="349" t="s">
        <v>648</v>
      </c>
      <c r="C33" s="348" t="s">
        <v>1008</v>
      </c>
    </row>
    <row r="34" spans="1:3" x14ac:dyDescent="0.25">
      <c r="A34" s="348" t="s">
        <v>1114</v>
      </c>
      <c r="B34" s="349" t="s">
        <v>648</v>
      </c>
      <c r="C34" s="348" t="s">
        <v>1009</v>
      </c>
    </row>
    <row r="35" spans="1:3" x14ac:dyDescent="0.25">
      <c r="A35" s="348" t="s">
        <v>657</v>
      </c>
      <c r="B35" s="349" t="s">
        <v>648</v>
      </c>
      <c r="C35" s="348" t="s">
        <v>1010</v>
      </c>
    </row>
    <row r="36" spans="1:3" x14ac:dyDescent="0.25">
      <c r="A36" s="348" t="s">
        <v>1114</v>
      </c>
      <c r="B36" s="349" t="s">
        <v>648</v>
      </c>
      <c r="C36" s="348" t="s">
        <v>667</v>
      </c>
    </row>
    <row r="37" spans="1:3" x14ac:dyDescent="0.25">
      <c r="A37" s="348" t="s">
        <v>657</v>
      </c>
      <c r="B37" s="349" t="s">
        <v>648</v>
      </c>
      <c r="C37" s="348" t="s">
        <v>1011</v>
      </c>
    </row>
    <row r="38" spans="1:3" x14ac:dyDescent="0.25">
      <c r="A38" s="348" t="s">
        <v>1114</v>
      </c>
      <c r="B38" s="349" t="s">
        <v>648</v>
      </c>
      <c r="C38" s="348" t="s">
        <v>668</v>
      </c>
    </row>
    <row r="39" spans="1:3" x14ac:dyDescent="0.25">
      <c r="A39" s="348" t="s">
        <v>1114</v>
      </c>
      <c r="B39" s="349" t="s">
        <v>648</v>
      </c>
      <c r="C39" s="348" t="s">
        <v>1012</v>
      </c>
    </row>
    <row r="40" spans="1:3" x14ac:dyDescent="0.25">
      <c r="A40" s="348" t="s">
        <v>1114</v>
      </c>
      <c r="B40" s="349" t="s">
        <v>648</v>
      </c>
      <c r="C40" s="348" t="s">
        <v>669</v>
      </c>
    </row>
    <row r="41" spans="1:3" x14ac:dyDescent="0.25">
      <c r="A41" s="348" t="s">
        <v>1114</v>
      </c>
      <c r="B41" s="349" t="s">
        <v>648</v>
      </c>
      <c r="C41" s="348" t="s">
        <v>1013</v>
      </c>
    </row>
    <row r="42" spans="1:3" x14ac:dyDescent="0.25">
      <c r="A42" s="348" t="s">
        <v>1114</v>
      </c>
      <c r="B42" s="349" t="s">
        <v>648</v>
      </c>
      <c r="C42" s="348" t="s">
        <v>1014</v>
      </c>
    </row>
    <row r="43" spans="1:3" x14ac:dyDescent="0.25">
      <c r="A43" s="348" t="s">
        <v>1114</v>
      </c>
      <c r="B43" s="349" t="s">
        <v>648</v>
      </c>
      <c r="C43" s="348" t="s">
        <v>670</v>
      </c>
    </row>
    <row r="44" spans="1:3" x14ac:dyDescent="0.25">
      <c r="A44" s="348" t="s">
        <v>1114</v>
      </c>
      <c r="B44" s="349" t="s">
        <v>648</v>
      </c>
      <c r="C44" s="348" t="s">
        <v>1015</v>
      </c>
    </row>
    <row r="45" spans="1:3" x14ac:dyDescent="0.25">
      <c r="A45" s="348" t="s">
        <v>657</v>
      </c>
      <c r="B45" s="349" t="s">
        <v>648</v>
      </c>
      <c r="C45" s="348" t="s">
        <v>1016</v>
      </c>
    </row>
    <row r="46" spans="1:3" x14ac:dyDescent="0.25">
      <c r="A46" s="348" t="s">
        <v>1114</v>
      </c>
      <c r="B46" s="349" t="s">
        <v>648</v>
      </c>
      <c r="C46" s="348" t="s">
        <v>671</v>
      </c>
    </row>
    <row r="47" spans="1:3" x14ac:dyDescent="0.25">
      <c r="A47" s="348" t="s">
        <v>657</v>
      </c>
      <c r="B47" s="349" t="s">
        <v>648</v>
      </c>
      <c r="C47" s="348" t="s">
        <v>1017</v>
      </c>
    </row>
    <row r="48" spans="1:3" x14ac:dyDescent="0.25">
      <c r="A48" s="348" t="s">
        <v>1114</v>
      </c>
      <c r="B48" s="349" t="s">
        <v>648</v>
      </c>
      <c r="C48" s="348" t="s">
        <v>1018</v>
      </c>
    </row>
    <row r="49" spans="1:3" x14ac:dyDescent="0.25">
      <c r="A49" s="348" t="s">
        <v>657</v>
      </c>
      <c r="B49" s="349" t="s">
        <v>648</v>
      </c>
      <c r="C49" s="348" t="s">
        <v>1019</v>
      </c>
    </row>
    <row r="50" spans="1:3" x14ac:dyDescent="0.25">
      <c r="A50" s="348" t="s">
        <v>1114</v>
      </c>
      <c r="B50" s="349" t="s">
        <v>648</v>
      </c>
      <c r="C50" s="348" t="s">
        <v>672</v>
      </c>
    </row>
    <row r="51" spans="1:3" x14ac:dyDescent="0.25">
      <c r="A51" s="348" t="s">
        <v>1114</v>
      </c>
      <c r="B51" s="349" t="s">
        <v>648</v>
      </c>
      <c r="C51" s="353" t="s">
        <v>673</v>
      </c>
    </row>
    <row r="52" spans="1:3" x14ac:dyDescent="0.25">
      <c r="A52" s="348" t="s">
        <v>657</v>
      </c>
      <c r="B52" s="349" t="s">
        <v>648</v>
      </c>
      <c r="C52" s="353" t="s">
        <v>1020</v>
      </c>
    </row>
    <row r="53" spans="1:3" x14ac:dyDescent="0.25">
      <c r="A53" s="348" t="s">
        <v>1114</v>
      </c>
      <c r="B53" s="349" t="s">
        <v>648</v>
      </c>
      <c r="C53" s="353" t="s">
        <v>674</v>
      </c>
    </row>
    <row r="54" spans="1:3" x14ac:dyDescent="0.25">
      <c r="A54" s="348" t="s">
        <v>657</v>
      </c>
      <c r="B54" s="349" t="s">
        <v>648</v>
      </c>
      <c r="C54" s="353" t="s">
        <v>675</v>
      </c>
    </row>
    <row r="55" spans="1:3" x14ac:dyDescent="0.25">
      <c r="A55" s="348" t="s">
        <v>657</v>
      </c>
      <c r="B55" s="349" t="s">
        <v>648</v>
      </c>
      <c r="C55" s="353" t="s">
        <v>1021</v>
      </c>
    </row>
    <row r="56" spans="1:3" x14ac:dyDescent="0.25">
      <c r="A56" s="348" t="s">
        <v>1114</v>
      </c>
      <c r="B56" s="349" t="s">
        <v>648</v>
      </c>
      <c r="C56" s="353" t="s">
        <v>676</v>
      </c>
    </row>
    <row r="57" spans="1:3" x14ac:dyDescent="0.25">
      <c r="A57" s="348" t="s">
        <v>1114</v>
      </c>
      <c r="B57" s="349" t="s">
        <v>648</v>
      </c>
      <c r="C57" s="353" t="s">
        <v>677</v>
      </c>
    </row>
    <row r="58" spans="1:3" x14ac:dyDescent="0.25">
      <c r="A58" s="348" t="s">
        <v>657</v>
      </c>
      <c r="B58" s="349" t="s">
        <v>648</v>
      </c>
      <c r="C58" s="353" t="s">
        <v>1022</v>
      </c>
    </row>
    <row r="59" spans="1:3" x14ac:dyDescent="0.25">
      <c r="A59" s="352" t="s">
        <v>657</v>
      </c>
      <c r="B59" s="349" t="s">
        <v>648</v>
      </c>
      <c r="C59" s="353" t="s">
        <v>678</v>
      </c>
    </row>
    <row r="60" spans="1:3" x14ac:dyDescent="0.25">
      <c r="A60" s="348" t="s">
        <v>1114</v>
      </c>
      <c r="B60" s="349" t="s">
        <v>648</v>
      </c>
      <c r="C60" s="353" t="s">
        <v>1023</v>
      </c>
    </row>
    <row r="61" spans="1:3" x14ac:dyDescent="0.25">
      <c r="A61" s="348" t="s">
        <v>1114</v>
      </c>
      <c r="B61" s="349" t="s">
        <v>648</v>
      </c>
      <c r="C61" s="353" t="s">
        <v>679</v>
      </c>
    </row>
    <row r="62" spans="1:3" x14ac:dyDescent="0.25">
      <c r="A62" s="348" t="s">
        <v>1114</v>
      </c>
      <c r="B62" s="349" t="s">
        <v>648</v>
      </c>
      <c r="C62" s="353" t="s">
        <v>1024</v>
      </c>
    </row>
    <row r="63" spans="1:3" x14ac:dyDescent="0.25">
      <c r="A63" s="348" t="s">
        <v>1114</v>
      </c>
      <c r="B63" s="349" t="s">
        <v>648</v>
      </c>
      <c r="C63" s="353" t="s">
        <v>1025</v>
      </c>
    </row>
    <row r="64" spans="1:3" x14ac:dyDescent="0.25">
      <c r="A64" s="348" t="s">
        <v>1114</v>
      </c>
      <c r="B64" s="349" t="s">
        <v>648</v>
      </c>
      <c r="C64" s="353" t="s">
        <v>1026</v>
      </c>
    </row>
    <row r="65" spans="1:3" x14ac:dyDescent="0.25">
      <c r="A65" s="348" t="s">
        <v>657</v>
      </c>
      <c r="B65" s="349" t="s">
        <v>648</v>
      </c>
      <c r="C65" s="348" t="s">
        <v>1027</v>
      </c>
    </row>
    <row r="66" spans="1:3" x14ac:dyDescent="0.25">
      <c r="A66" s="348" t="s">
        <v>1114</v>
      </c>
      <c r="B66" s="349" t="s">
        <v>648</v>
      </c>
      <c r="C66" s="348" t="s">
        <v>1028</v>
      </c>
    </row>
    <row r="67" spans="1:3" x14ac:dyDescent="0.25">
      <c r="A67" s="348" t="s">
        <v>1114</v>
      </c>
      <c r="B67" s="349" t="s">
        <v>648</v>
      </c>
      <c r="C67" s="348" t="s">
        <v>680</v>
      </c>
    </row>
    <row r="68" spans="1:3" x14ac:dyDescent="0.25">
      <c r="A68" s="348" t="s">
        <v>1114</v>
      </c>
      <c r="B68" s="349" t="s">
        <v>648</v>
      </c>
      <c r="C68" s="348" t="s">
        <v>681</v>
      </c>
    </row>
    <row r="69" spans="1:3" x14ac:dyDescent="0.25">
      <c r="A69" s="348" t="s">
        <v>1114</v>
      </c>
      <c r="B69" s="349" t="s">
        <v>648</v>
      </c>
      <c r="C69" s="348" t="s">
        <v>682</v>
      </c>
    </row>
    <row r="70" spans="1:3" x14ac:dyDescent="0.25">
      <c r="A70" s="348" t="s">
        <v>657</v>
      </c>
      <c r="B70" s="349" t="s">
        <v>648</v>
      </c>
      <c r="C70" s="348" t="s">
        <v>1029</v>
      </c>
    </row>
    <row r="71" spans="1:3" x14ac:dyDescent="0.25">
      <c r="A71" s="348" t="s">
        <v>1114</v>
      </c>
      <c r="B71" s="349" t="s">
        <v>648</v>
      </c>
      <c r="C71" s="348" t="s">
        <v>683</v>
      </c>
    </row>
    <row r="72" spans="1:3" x14ac:dyDescent="0.25">
      <c r="A72" s="348" t="s">
        <v>657</v>
      </c>
      <c r="B72" s="349" t="s">
        <v>648</v>
      </c>
      <c r="C72" s="348" t="s">
        <v>1030</v>
      </c>
    </row>
    <row r="73" spans="1:3" x14ac:dyDescent="0.25">
      <c r="A73" s="348" t="s">
        <v>657</v>
      </c>
      <c r="B73" s="349" t="s">
        <v>648</v>
      </c>
      <c r="C73" s="348" t="s">
        <v>1031</v>
      </c>
    </row>
    <row r="74" spans="1:3" x14ac:dyDescent="0.25">
      <c r="A74" s="348" t="s">
        <v>1114</v>
      </c>
      <c r="B74" s="349" t="s">
        <v>648</v>
      </c>
      <c r="C74" s="348" t="s">
        <v>684</v>
      </c>
    </row>
    <row r="75" spans="1:3" x14ac:dyDescent="0.25">
      <c r="A75" s="348" t="s">
        <v>657</v>
      </c>
      <c r="B75" s="349" t="s">
        <v>648</v>
      </c>
      <c r="C75" s="348" t="s">
        <v>1032</v>
      </c>
    </row>
    <row r="76" spans="1:3" x14ac:dyDescent="0.25">
      <c r="A76" s="348" t="s">
        <v>1114</v>
      </c>
      <c r="B76" s="349" t="s">
        <v>648</v>
      </c>
      <c r="C76" s="348" t="s">
        <v>1033</v>
      </c>
    </row>
    <row r="77" spans="1:3" x14ac:dyDescent="0.25">
      <c r="A77" s="348" t="s">
        <v>657</v>
      </c>
      <c r="B77" s="349" t="s">
        <v>648</v>
      </c>
      <c r="C77" s="348" t="s">
        <v>1034</v>
      </c>
    </row>
    <row r="78" spans="1:3" x14ac:dyDescent="0.25">
      <c r="A78" s="348" t="s">
        <v>1114</v>
      </c>
      <c r="B78" s="349" t="s">
        <v>648</v>
      </c>
      <c r="C78" s="348" t="s">
        <v>1035</v>
      </c>
    </row>
    <row r="79" spans="1:3" x14ac:dyDescent="0.25">
      <c r="A79" s="348" t="s">
        <v>657</v>
      </c>
      <c r="B79" s="349" t="s">
        <v>648</v>
      </c>
      <c r="C79" s="348" t="s">
        <v>1036</v>
      </c>
    </row>
    <row r="80" spans="1:3" x14ac:dyDescent="0.25">
      <c r="A80" s="348" t="s">
        <v>657</v>
      </c>
      <c r="B80" s="349" t="s">
        <v>648</v>
      </c>
      <c r="C80" s="348" t="s">
        <v>1037</v>
      </c>
    </row>
    <row r="81" spans="1:3" x14ac:dyDescent="0.25">
      <c r="A81" s="348" t="s">
        <v>1114</v>
      </c>
      <c r="B81" s="349" t="s">
        <v>648</v>
      </c>
      <c r="C81" s="348" t="s">
        <v>685</v>
      </c>
    </row>
    <row r="82" spans="1:3" x14ac:dyDescent="0.25">
      <c r="A82" s="348" t="s">
        <v>657</v>
      </c>
      <c r="B82" s="349" t="s">
        <v>648</v>
      </c>
      <c r="C82" s="348" t="s">
        <v>1038</v>
      </c>
    </row>
    <row r="83" spans="1:3" x14ac:dyDescent="0.25">
      <c r="A83" s="348" t="s">
        <v>1114</v>
      </c>
      <c r="B83" s="349" t="s">
        <v>648</v>
      </c>
      <c r="C83" s="348" t="s">
        <v>686</v>
      </c>
    </row>
    <row r="84" spans="1:3" x14ac:dyDescent="0.25">
      <c r="A84" s="348" t="s">
        <v>657</v>
      </c>
      <c r="B84" s="349" t="s">
        <v>648</v>
      </c>
      <c r="C84" s="348" t="s">
        <v>1039</v>
      </c>
    </row>
    <row r="85" spans="1:3" x14ac:dyDescent="0.25">
      <c r="A85" s="348" t="s">
        <v>1114</v>
      </c>
      <c r="B85" s="349" t="s">
        <v>648</v>
      </c>
      <c r="C85" s="348" t="s">
        <v>687</v>
      </c>
    </row>
    <row r="86" spans="1:3" x14ac:dyDescent="0.25">
      <c r="A86" s="348" t="s">
        <v>657</v>
      </c>
      <c r="B86" s="349" t="s">
        <v>648</v>
      </c>
      <c r="C86" s="348" t="s">
        <v>1040</v>
      </c>
    </row>
    <row r="87" spans="1:3" x14ac:dyDescent="0.25">
      <c r="A87" s="348" t="s">
        <v>1114</v>
      </c>
      <c r="B87" s="349" t="s">
        <v>648</v>
      </c>
      <c r="C87" s="348" t="s">
        <v>688</v>
      </c>
    </row>
    <row r="88" spans="1:3" x14ac:dyDescent="0.25">
      <c r="A88" s="348" t="s">
        <v>1114</v>
      </c>
      <c r="B88" s="349" t="s">
        <v>648</v>
      </c>
      <c r="C88" s="348" t="s">
        <v>688</v>
      </c>
    </row>
    <row r="89" spans="1:3" x14ac:dyDescent="0.25">
      <c r="A89" s="348" t="s">
        <v>1114</v>
      </c>
      <c r="B89" s="349" t="s">
        <v>648</v>
      </c>
      <c r="C89" s="348" t="s">
        <v>688</v>
      </c>
    </row>
    <row r="90" spans="1:3" x14ac:dyDescent="0.25">
      <c r="A90" s="348" t="s">
        <v>657</v>
      </c>
      <c r="B90" s="349" t="s">
        <v>648</v>
      </c>
      <c r="C90" s="348" t="s">
        <v>1041</v>
      </c>
    </row>
    <row r="91" spans="1:3" x14ac:dyDescent="0.25">
      <c r="A91" s="348" t="s">
        <v>1114</v>
      </c>
      <c r="B91" s="349" t="s">
        <v>648</v>
      </c>
      <c r="C91" s="348" t="s">
        <v>689</v>
      </c>
    </row>
    <row r="92" spans="1:3" x14ac:dyDescent="0.25">
      <c r="A92" s="348" t="s">
        <v>1114</v>
      </c>
      <c r="B92" s="349" t="s">
        <v>648</v>
      </c>
      <c r="C92" s="348" t="s">
        <v>690</v>
      </c>
    </row>
    <row r="93" spans="1:3" x14ac:dyDescent="0.25">
      <c r="A93" s="348" t="s">
        <v>657</v>
      </c>
      <c r="B93" s="349" t="s">
        <v>648</v>
      </c>
      <c r="C93" s="348" t="s">
        <v>1042</v>
      </c>
    </row>
    <row r="94" spans="1:3" x14ac:dyDescent="0.25">
      <c r="A94" s="348" t="s">
        <v>1114</v>
      </c>
      <c r="B94" s="349" t="s">
        <v>648</v>
      </c>
      <c r="C94" s="348" t="s">
        <v>691</v>
      </c>
    </row>
    <row r="95" spans="1:3" x14ac:dyDescent="0.25">
      <c r="A95" s="348" t="s">
        <v>657</v>
      </c>
      <c r="B95" s="349" t="s">
        <v>648</v>
      </c>
      <c r="C95" s="348" t="s">
        <v>1043</v>
      </c>
    </row>
    <row r="96" spans="1:3" x14ac:dyDescent="0.25">
      <c r="A96" s="348" t="s">
        <v>1114</v>
      </c>
      <c r="B96" s="349" t="s">
        <v>648</v>
      </c>
      <c r="C96" s="348" t="s">
        <v>692</v>
      </c>
    </row>
    <row r="97" spans="1:3" x14ac:dyDescent="0.25">
      <c r="A97" s="348" t="s">
        <v>1114</v>
      </c>
      <c r="B97" s="349" t="s">
        <v>648</v>
      </c>
      <c r="C97" s="348" t="s">
        <v>1044</v>
      </c>
    </row>
    <row r="98" spans="1:3" x14ac:dyDescent="0.25">
      <c r="A98" s="348" t="s">
        <v>1114</v>
      </c>
      <c r="B98" s="349" t="s">
        <v>648</v>
      </c>
      <c r="C98" s="348" t="s">
        <v>693</v>
      </c>
    </row>
    <row r="99" spans="1:3" x14ac:dyDescent="0.25">
      <c r="A99" s="348" t="s">
        <v>1114</v>
      </c>
      <c r="B99" s="349" t="s">
        <v>648</v>
      </c>
      <c r="C99" s="348" t="s">
        <v>1045</v>
      </c>
    </row>
    <row r="100" spans="1:3" x14ac:dyDescent="0.25">
      <c r="A100" s="348" t="s">
        <v>1114</v>
      </c>
      <c r="B100" s="349" t="s">
        <v>648</v>
      </c>
      <c r="C100" s="348" t="s">
        <v>1046</v>
      </c>
    </row>
    <row r="101" spans="1:3" x14ac:dyDescent="0.25">
      <c r="A101" s="348" t="s">
        <v>1114</v>
      </c>
      <c r="B101" s="349" t="s">
        <v>648</v>
      </c>
      <c r="C101" s="348" t="s">
        <v>1047</v>
      </c>
    </row>
    <row r="102" spans="1:3" x14ac:dyDescent="0.25">
      <c r="A102" s="348" t="s">
        <v>1114</v>
      </c>
      <c r="B102" s="349" t="s">
        <v>648</v>
      </c>
      <c r="C102" s="348" t="s">
        <v>1048</v>
      </c>
    </row>
    <row r="103" spans="1:3" x14ac:dyDescent="0.25">
      <c r="A103" s="348" t="s">
        <v>1114</v>
      </c>
      <c r="B103" s="349" t="s">
        <v>648</v>
      </c>
      <c r="C103" s="348" t="s">
        <v>694</v>
      </c>
    </row>
    <row r="104" spans="1:3" x14ac:dyDescent="0.25">
      <c r="A104" s="348" t="s">
        <v>657</v>
      </c>
      <c r="B104" s="349" t="s">
        <v>648</v>
      </c>
      <c r="C104" s="348" t="s">
        <v>1049</v>
      </c>
    </row>
    <row r="105" spans="1:3" x14ac:dyDescent="0.25">
      <c r="A105" s="348" t="s">
        <v>657</v>
      </c>
      <c r="B105" s="349" t="s">
        <v>648</v>
      </c>
      <c r="C105" s="348" t="s">
        <v>1050</v>
      </c>
    </row>
    <row r="106" spans="1:3" x14ac:dyDescent="0.25">
      <c r="A106" s="348" t="s">
        <v>657</v>
      </c>
      <c r="B106" s="349" t="s">
        <v>648</v>
      </c>
      <c r="C106" s="348" t="s">
        <v>1051</v>
      </c>
    </row>
    <row r="107" spans="1:3" x14ac:dyDescent="0.25">
      <c r="A107" s="348" t="s">
        <v>1114</v>
      </c>
      <c r="B107" s="349" t="s">
        <v>648</v>
      </c>
      <c r="C107" s="348" t="s">
        <v>695</v>
      </c>
    </row>
    <row r="108" spans="1:3" x14ac:dyDescent="0.25">
      <c r="A108" s="348" t="s">
        <v>657</v>
      </c>
      <c r="B108" s="349" t="s">
        <v>648</v>
      </c>
      <c r="C108" s="348" t="s">
        <v>1052</v>
      </c>
    </row>
    <row r="109" spans="1:3" x14ac:dyDescent="0.25">
      <c r="A109" s="348" t="s">
        <v>1114</v>
      </c>
      <c r="B109" s="349" t="s">
        <v>648</v>
      </c>
      <c r="C109" s="348" t="s">
        <v>1053</v>
      </c>
    </row>
    <row r="110" spans="1:3" x14ac:dyDescent="0.25">
      <c r="A110" s="348" t="s">
        <v>1114</v>
      </c>
      <c r="B110" s="349" t="s">
        <v>648</v>
      </c>
      <c r="C110" s="348" t="s">
        <v>696</v>
      </c>
    </row>
    <row r="111" spans="1:3" x14ac:dyDescent="0.25">
      <c r="A111" s="348" t="s">
        <v>657</v>
      </c>
      <c r="B111" s="349" t="s">
        <v>648</v>
      </c>
      <c r="C111" s="348" t="s">
        <v>1054</v>
      </c>
    </row>
    <row r="112" spans="1:3" x14ac:dyDescent="0.25">
      <c r="A112" s="348" t="s">
        <v>1114</v>
      </c>
      <c r="B112" s="349" t="s">
        <v>648</v>
      </c>
      <c r="C112" s="348" t="s">
        <v>697</v>
      </c>
    </row>
    <row r="113" spans="1:3" x14ac:dyDescent="0.25">
      <c r="A113" s="348" t="s">
        <v>1114</v>
      </c>
      <c r="B113" s="349" t="s">
        <v>648</v>
      </c>
      <c r="C113" s="348" t="s">
        <v>1055</v>
      </c>
    </row>
    <row r="114" spans="1:3" x14ac:dyDescent="0.25">
      <c r="A114" s="348" t="s">
        <v>657</v>
      </c>
      <c r="B114" s="349" t="s">
        <v>648</v>
      </c>
      <c r="C114" s="348" t="s">
        <v>698</v>
      </c>
    </row>
    <row r="115" spans="1:3" x14ac:dyDescent="0.25">
      <c r="A115" s="348" t="s">
        <v>1114</v>
      </c>
      <c r="B115" s="349" t="s">
        <v>648</v>
      </c>
      <c r="C115" s="348" t="s">
        <v>699</v>
      </c>
    </row>
    <row r="116" spans="1:3" x14ac:dyDescent="0.25">
      <c r="A116" s="348" t="s">
        <v>657</v>
      </c>
      <c r="B116" s="349" t="s">
        <v>648</v>
      </c>
      <c r="C116" s="348" t="s">
        <v>1056</v>
      </c>
    </row>
    <row r="117" spans="1:3" x14ac:dyDescent="0.25">
      <c r="A117" s="348" t="s">
        <v>1114</v>
      </c>
      <c r="B117" s="349" t="s">
        <v>648</v>
      </c>
      <c r="C117" s="348" t="s">
        <v>700</v>
      </c>
    </row>
    <row r="118" spans="1:3" x14ac:dyDescent="0.25">
      <c r="A118" s="348" t="s">
        <v>657</v>
      </c>
      <c r="B118" s="349" t="s">
        <v>648</v>
      </c>
      <c r="C118" s="348" t="s">
        <v>1057</v>
      </c>
    </row>
    <row r="119" spans="1:3" x14ac:dyDescent="0.25">
      <c r="A119" s="348" t="s">
        <v>1114</v>
      </c>
      <c r="B119" s="349" t="s">
        <v>648</v>
      </c>
      <c r="C119" s="348" t="s">
        <v>701</v>
      </c>
    </row>
    <row r="120" spans="1:3" x14ac:dyDescent="0.25">
      <c r="A120" s="348" t="s">
        <v>1114</v>
      </c>
      <c r="B120" s="349" t="s">
        <v>648</v>
      </c>
      <c r="C120" s="348" t="s">
        <v>666</v>
      </c>
    </row>
    <row r="121" spans="1:3" x14ac:dyDescent="0.25">
      <c r="A121" s="348" t="s">
        <v>657</v>
      </c>
      <c r="B121" s="349" t="s">
        <v>648</v>
      </c>
      <c r="C121" s="348" t="s">
        <v>1058</v>
      </c>
    </row>
    <row r="122" spans="1:3" x14ac:dyDescent="0.25">
      <c r="A122" s="348" t="s">
        <v>1114</v>
      </c>
      <c r="B122" s="349" t="s">
        <v>648</v>
      </c>
      <c r="C122" s="353" t="s">
        <v>702</v>
      </c>
    </row>
    <row r="123" spans="1:3" x14ac:dyDescent="0.25">
      <c r="A123" s="348" t="s">
        <v>1114</v>
      </c>
      <c r="B123" s="349" t="s">
        <v>648</v>
      </c>
      <c r="C123" s="352" t="s">
        <v>703</v>
      </c>
    </row>
    <row r="124" spans="1:3" x14ac:dyDescent="0.25">
      <c r="A124" s="348" t="s">
        <v>1114</v>
      </c>
      <c r="B124" s="349" t="s">
        <v>648</v>
      </c>
      <c r="C124" s="348" t="s">
        <v>1059</v>
      </c>
    </row>
    <row r="125" spans="1:3" x14ac:dyDescent="0.25">
      <c r="A125" s="348" t="s">
        <v>657</v>
      </c>
      <c r="B125" s="349" t="s">
        <v>648</v>
      </c>
      <c r="C125" s="348" t="s">
        <v>1060</v>
      </c>
    </row>
    <row r="126" spans="1:3" x14ac:dyDescent="0.25">
      <c r="A126" s="348" t="s">
        <v>1114</v>
      </c>
      <c r="B126" s="349" t="s">
        <v>648</v>
      </c>
      <c r="C126" s="348" t="s">
        <v>704</v>
      </c>
    </row>
    <row r="127" spans="1:3" x14ac:dyDescent="0.25">
      <c r="A127" s="348" t="s">
        <v>657</v>
      </c>
      <c r="B127" s="349" t="s">
        <v>648</v>
      </c>
      <c r="C127" s="348" t="s">
        <v>1061</v>
      </c>
    </row>
    <row r="128" spans="1:3" x14ac:dyDescent="0.25">
      <c r="A128" s="348" t="s">
        <v>1114</v>
      </c>
      <c r="B128" s="349" t="s">
        <v>648</v>
      </c>
      <c r="C128" s="348" t="s">
        <v>705</v>
      </c>
    </row>
    <row r="129" spans="1:3" x14ac:dyDescent="0.25">
      <c r="A129" s="348" t="s">
        <v>657</v>
      </c>
      <c r="B129" s="349" t="s">
        <v>648</v>
      </c>
      <c r="C129" s="348" t="s">
        <v>1062</v>
      </c>
    </row>
    <row r="130" spans="1:3" x14ac:dyDescent="0.25">
      <c r="A130" s="348" t="s">
        <v>657</v>
      </c>
      <c r="B130" s="349" t="s">
        <v>648</v>
      </c>
      <c r="C130" s="353" t="s">
        <v>706</v>
      </c>
    </row>
    <row r="131" spans="1:3" x14ac:dyDescent="0.25">
      <c r="A131" s="348" t="s">
        <v>1114</v>
      </c>
      <c r="B131" s="349" t="s">
        <v>648</v>
      </c>
      <c r="C131" s="348" t="s">
        <v>707</v>
      </c>
    </row>
    <row r="132" spans="1:3" x14ac:dyDescent="0.25">
      <c r="A132" s="348" t="s">
        <v>1114</v>
      </c>
      <c r="B132" s="349" t="s">
        <v>648</v>
      </c>
      <c r="C132" s="348" t="s">
        <v>685</v>
      </c>
    </row>
    <row r="133" spans="1:3" x14ac:dyDescent="0.25">
      <c r="A133" s="348" t="s">
        <v>657</v>
      </c>
      <c r="B133" s="349" t="s">
        <v>648</v>
      </c>
      <c r="C133" s="348" t="s">
        <v>1037</v>
      </c>
    </row>
    <row r="134" spans="1:3" x14ac:dyDescent="0.25">
      <c r="A134" s="348" t="s">
        <v>657</v>
      </c>
      <c r="B134" s="349" t="s">
        <v>648</v>
      </c>
      <c r="C134" s="348" t="s">
        <v>1038</v>
      </c>
    </row>
    <row r="135" spans="1:3" x14ac:dyDescent="0.25">
      <c r="A135" s="348" t="s">
        <v>1114</v>
      </c>
      <c r="B135" s="349" t="s">
        <v>648</v>
      </c>
      <c r="C135" s="348" t="s">
        <v>708</v>
      </c>
    </row>
    <row r="136" spans="1:3" x14ac:dyDescent="0.25">
      <c r="A136" s="348" t="s">
        <v>657</v>
      </c>
      <c r="B136" s="349" t="s">
        <v>648</v>
      </c>
      <c r="C136" s="348" t="s">
        <v>1063</v>
      </c>
    </row>
    <row r="137" spans="1:3" x14ac:dyDescent="0.25">
      <c r="A137" s="348" t="s">
        <v>1114</v>
      </c>
      <c r="B137" s="349" t="s">
        <v>648</v>
      </c>
      <c r="C137" s="348" t="s">
        <v>709</v>
      </c>
    </row>
    <row r="138" spans="1:3" x14ac:dyDescent="0.25">
      <c r="A138" s="348" t="s">
        <v>657</v>
      </c>
      <c r="B138" s="349" t="s">
        <v>648</v>
      </c>
      <c r="C138" s="348" t="s">
        <v>1064</v>
      </c>
    </row>
    <row r="139" spans="1:3" x14ac:dyDescent="0.25">
      <c r="A139" s="348" t="s">
        <v>1114</v>
      </c>
      <c r="B139" s="349" t="s">
        <v>1123</v>
      </c>
      <c r="C139" s="353" t="s">
        <v>1065</v>
      </c>
    </row>
    <row r="140" spans="1:3" x14ac:dyDescent="0.25">
      <c r="A140" s="348" t="s">
        <v>657</v>
      </c>
      <c r="B140" s="349" t="s">
        <v>1123</v>
      </c>
      <c r="C140" s="348" t="s">
        <v>1066</v>
      </c>
    </row>
    <row r="141" spans="1:3" x14ac:dyDescent="0.25">
      <c r="A141" s="348" t="s">
        <v>657</v>
      </c>
      <c r="B141" s="349" t="s">
        <v>1123</v>
      </c>
      <c r="C141" s="348" t="s">
        <v>1067</v>
      </c>
    </row>
    <row r="142" spans="1:3" x14ac:dyDescent="0.25">
      <c r="A142" s="348" t="s">
        <v>657</v>
      </c>
      <c r="B142" s="349" t="s">
        <v>1123</v>
      </c>
      <c r="C142" s="352" t="s">
        <v>710</v>
      </c>
    </row>
    <row r="143" spans="1:3" x14ac:dyDescent="0.25">
      <c r="A143" s="348" t="s">
        <v>657</v>
      </c>
      <c r="B143" s="349" t="s">
        <v>1123</v>
      </c>
      <c r="C143" s="348" t="s">
        <v>711</v>
      </c>
    </row>
    <row r="144" spans="1:3" x14ac:dyDescent="0.25">
      <c r="A144" s="348" t="s">
        <v>657</v>
      </c>
      <c r="B144" s="349" t="s">
        <v>1123</v>
      </c>
      <c r="C144" s="348" t="s">
        <v>712</v>
      </c>
    </row>
    <row r="145" spans="1:3" x14ac:dyDescent="0.25">
      <c r="A145" s="348" t="s">
        <v>657</v>
      </c>
      <c r="B145" s="349" t="s">
        <v>1123</v>
      </c>
      <c r="C145" s="348" t="s">
        <v>713</v>
      </c>
    </row>
    <row r="146" spans="1:3" x14ac:dyDescent="0.25">
      <c r="A146" s="348" t="s">
        <v>657</v>
      </c>
      <c r="B146" s="349" t="s">
        <v>1123</v>
      </c>
      <c r="C146" s="348" t="s">
        <v>714</v>
      </c>
    </row>
    <row r="147" spans="1:3" x14ac:dyDescent="0.25">
      <c r="A147" s="348" t="s">
        <v>657</v>
      </c>
      <c r="B147" s="349" t="s">
        <v>1123</v>
      </c>
      <c r="C147" s="348" t="s">
        <v>715</v>
      </c>
    </row>
    <row r="148" spans="1:3" x14ac:dyDescent="0.25">
      <c r="A148" s="348" t="s">
        <v>657</v>
      </c>
      <c r="B148" s="349" t="s">
        <v>1123</v>
      </c>
      <c r="C148" s="348" t="s">
        <v>716</v>
      </c>
    </row>
    <row r="149" spans="1:3" x14ac:dyDescent="0.25">
      <c r="A149" s="348" t="s">
        <v>657</v>
      </c>
      <c r="B149" s="349" t="s">
        <v>1123</v>
      </c>
      <c r="C149" s="348" t="s">
        <v>717</v>
      </c>
    </row>
    <row r="150" spans="1:3" x14ac:dyDescent="0.25">
      <c r="A150" s="348" t="s">
        <v>657</v>
      </c>
      <c r="B150" s="349" t="s">
        <v>1123</v>
      </c>
      <c r="C150" s="348" t="s">
        <v>1068</v>
      </c>
    </row>
    <row r="151" spans="1:3" x14ac:dyDescent="0.25">
      <c r="A151" s="348" t="s">
        <v>657</v>
      </c>
      <c r="B151" s="349" t="s">
        <v>1123</v>
      </c>
      <c r="C151" s="348" t="s">
        <v>719</v>
      </c>
    </row>
    <row r="152" spans="1:3" x14ac:dyDescent="0.25">
      <c r="A152" s="348" t="s">
        <v>657</v>
      </c>
      <c r="B152" s="349" t="s">
        <v>1123</v>
      </c>
      <c r="C152" s="348" t="s">
        <v>720</v>
      </c>
    </row>
    <row r="153" spans="1:3" x14ac:dyDescent="0.25">
      <c r="A153" s="348" t="s">
        <v>657</v>
      </c>
      <c r="B153" s="349" t="s">
        <v>1123</v>
      </c>
      <c r="C153" s="348" t="s">
        <v>721</v>
      </c>
    </row>
    <row r="154" spans="1:3" x14ac:dyDescent="0.25">
      <c r="A154" s="348" t="s">
        <v>657</v>
      </c>
      <c r="B154" s="349" t="s">
        <v>1123</v>
      </c>
      <c r="C154" s="348" t="s">
        <v>722</v>
      </c>
    </row>
    <row r="155" spans="1:3" x14ac:dyDescent="0.25">
      <c r="A155" s="348" t="s">
        <v>657</v>
      </c>
      <c r="B155" s="349" t="s">
        <v>1123</v>
      </c>
      <c r="C155" s="353" t="s">
        <v>1069</v>
      </c>
    </row>
    <row r="156" spans="1:3" x14ac:dyDescent="0.25">
      <c r="A156" s="348" t="s">
        <v>723</v>
      </c>
      <c r="B156" s="349" t="s">
        <v>1123</v>
      </c>
      <c r="C156" s="348" t="s">
        <v>724</v>
      </c>
    </row>
    <row r="157" spans="1:3" x14ac:dyDescent="0.25">
      <c r="A157" s="348" t="s">
        <v>657</v>
      </c>
      <c r="B157" s="349" t="s">
        <v>1123</v>
      </c>
      <c r="C157" s="348" t="s">
        <v>664</v>
      </c>
    </row>
    <row r="158" spans="1:3" x14ac:dyDescent="0.25">
      <c r="A158" s="348" t="s">
        <v>657</v>
      </c>
      <c r="B158" s="349" t="s">
        <v>1123</v>
      </c>
      <c r="C158" s="348" t="s">
        <v>1070</v>
      </c>
    </row>
    <row r="159" spans="1:3" x14ac:dyDescent="0.25">
      <c r="A159" s="348" t="s">
        <v>657</v>
      </c>
      <c r="B159" s="349" t="s">
        <v>1123</v>
      </c>
      <c r="C159" s="348" t="s">
        <v>725</v>
      </c>
    </row>
    <row r="160" spans="1:3" x14ac:dyDescent="0.25">
      <c r="A160" s="348" t="s">
        <v>657</v>
      </c>
      <c r="B160" s="349" t="s">
        <v>1123</v>
      </c>
      <c r="C160" s="348" t="s">
        <v>726</v>
      </c>
    </row>
    <row r="161" spans="1:3" x14ac:dyDescent="0.25">
      <c r="A161" s="348" t="s">
        <v>657</v>
      </c>
      <c r="B161" s="349" t="s">
        <v>1123</v>
      </c>
      <c r="C161" s="348" t="s">
        <v>727</v>
      </c>
    </row>
    <row r="162" spans="1:3" x14ac:dyDescent="0.25">
      <c r="A162" s="348" t="s">
        <v>657</v>
      </c>
      <c r="B162" s="349" t="s">
        <v>1123</v>
      </c>
      <c r="C162" s="348" t="s">
        <v>1071</v>
      </c>
    </row>
    <row r="163" spans="1:3" x14ac:dyDescent="0.25">
      <c r="A163" s="348" t="s">
        <v>657</v>
      </c>
      <c r="B163" s="349" t="s">
        <v>1123</v>
      </c>
      <c r="C163" s="348" t="s">
        <v>728</v>
      </c>
    </row>
    <row r="164" spans="1:3" x14ac:dyDescent="0.25">
      <c r="A164" s="348" t="s">
        <v>657</v>
      </c>
      <c r="B164" s="349" t="s">
        <v>1123</v>
      </c>
      <c r="C164" s="348" t="s">
        <v>729</v>
      </c>
    </row>
    <row r="165" spans="1:3" x14ac:dyDescent="0.25">
      <c r="A165" s="348" t="s">
        <v>657</v>
      </c>
      <c r="B165" s="349" t="s">
        <v>1123</v>
      </c>
      <c r="C165" s="348" t="s">
        <v>730</v>
      </c>
    </row>
    <row r="166" spans="1:3" x14ac:dyDescent="0.25">
      <c r="A166" s="348" t="s">
        <v>657</v>
      </c>
      <c r="B166" s="349" t="s">
        <v>1123</v>
      </c>
      <c r="C166" s="348" t="s">
        <v>731</v>
      </c>
    </row>
    <row r="167" spans="1:3" x14ac:dyDescent="0.25">
      <c r="A167" s="348" t="s">
        <v>657</v>
      </c>
      <c r="B167" s="349" t="s">
        <v>1123</v>
      </c>
      <c r="C167" s="348" t="s">
        <v>732</v>
      </c>
    </row>
    <row r="168" spans="1:3" x14ac:dyDescent="0.25">
      <c r="A168" s="348" t="s">
        <v>657</v>
      </c>
      <c r="B168" s="349" t="s">
        <v>1123</v>
      </c>
      <c r="C168" s="348" t="s">
        <v>733</v>
      </c>
    </row>
    <row r="169" spans="1:3" x14ac:dyDescent="0.25">
      <c r="A169" s="348" t="s">
        <v>657</v>
      </c>
      <c r="B169" s="349" t="s">
        <v>1123</v>
      </c>
      <c r="C169" s="348" t="s">
        <v>734</v>
      </c>
    </row>
    <row r="170" spans="1:3" x14ac:dyDescent="0.25">
      <c r="A170" s="348" t="s">
        <v>657</v>
      </c>
      <c r="B170" s="349" t="s">
        <v>1123</v>
      </c>
      <c r="C170" s="348" t="s">
        <v>735</v>
      </c>
    </row>
    <row r="171" spans="1:3" x14ac:dyDescent="0.25">
      <c r="A171" s="348" t="s">
        <v>657</v>
      </c>
      <c r="B171" s="349" t="s">
        <v>1123</v>
      </c>
      <c r="C171" s="348" t="s">
        <v>736</v>
      </c>
    </row>
    <row r="172" spans="1:3" x14ac:dyDescent="0.25">
      <c r="A172" s="348" t="s">
        <v>657</v>
      </c>
      <c r="B172" s="349" t="s">
        <v>1123</v>
      </c>
      <c r="C172" s="348" t="s">
        <v>737</v>
      </c>
    </row>
    <row r="173" spans="1:3" x14ac:dyDescent="0.25">
      <c r="A173" s="348" t="s">
        <v>657</v>
      </c>
      <c r="B173" s="349" t="s">
        <v>1123</v>
      </c>
      <c r="C173" s="348" t="s">
        <v>738</v>
      </c>
    </row>
    <row r="174" spans="1:3" x14ac:dyDescent="0.25">
      <c r="A174" s="348" t="s">
        <v>657</v>
      </c>
      <c r="B174" s="349" t="s">
        <v>1123</v>
      </c>
      <c r="C174" s="348" t="s">
        <v>739</v>
      </c>
    </row>
    <row r="175" spans="1:3" x14ac:dyDescent="0.25">
      <c r="A175" s="348" t="s">
        <v>657</v>
      </c>
      <c r="B175" s="349" t="s">
        <v>1123</v>
      </c>
      <c r="C175" s="348" t="s">
        <v>740</v>
      </c>
    </row>
    <row r="176" spans="1:3" x14ac:dyDescent="0.25">
      <c r="A176" s="348" t="s">
        <v>657</v>
      </c>
      <c r="B176" s="349" t="s">
        <v>1123</v>
      </c>
      <c r="C176" s="348" t="s">
        <v>1072</v>
      </c>
    </row>
    <row r="177" spans="1:3" x14ac:dyDescent="0.25">
      <c r="A177" s="348" t="s">
        <v>723</v>
      </c>
      <c r="B177" s="349" t="s">
        <v>1123</v>
      </c>
      <c r="C177" s="352" t="s">
        <v>742</v>
      </c>
    </row>
    <row r="178" spans="1:3" x14ac:dyDescent="0.25">
      <c r="A178" s="348" t="s">
        <v>723</v>
      </c>
      <c r="B178" s="349" t="s">
        <v>1123</v>
      </c>
      <c r="C178" s="352" t="s">
        <v>743</v>
      </c>
    </row>
    <row r="179" spans="1:3" x14ac:dyDescent="0.25">
      <c r="A179" s="348" t="s">
        <v>723</v>
      </c>
      <c r="B179" s="349" t="s">
        <v>1123</v>
      </c>
      <c r="C179" s="352" t="s">
        <v>743</v>
      </c>
    </row>
    <row r="180" spans="1:3" x14ac:dyDescent="0.25">
      <c r="A180" s="348" t="s">
        <v>723</v>
      </c>
      <c r="B180" s="349" t="s">
        <v>1123</v>
      </c>
      <c r="C180" s="352" t="s">
        <v>743</v>
      </c>
    </row>
    <row r="181" spans="1:3" x14ac:dyDescent="0.25">
      <c r="A181" s="348" t="s">
        <v>723</v>
      </c>
      <c r="B181" s="349" t="s">
        <v>1123</v>
      </c>
      <c r="C181" s="352" t="s">
        <v>743</v>
      </c>
    </row>
    <row r="182" spans="1:3" x14ac:dyDescent="0.25">
      <c r="A182" s="348" t="s">
        <v>657</v>
      </c>
      <c r="B182" s="349" t="s">
        <v>1123</v>
      </c>
      <c r="C182" s="348" t="s">
        <v>744</v>
      </c>
    </row>
    <row r="183" spans="1:3" x14ac:dyDescent="0.25">
      <c r="A183" s="348" t="s">
        <v>657</v>
      </c>
      <c r="B183" s="349" t="s">
        <v>1123</v>
      </c>
      <c r="C183" s="348" t="s">
        <v>745</v>
      </c>
    </row>
    <row r="184" spans="1:3" x14ac:dyDescent="0.25">
      <c r="A184" s="348" t="s">
        <v>657</v>
      </c>
      <c r="B184" s="349" t="s">
        <v>1123</v>
      </c>
      <c r="C184" s="348" t="s">
        <v>746</v>
      </c>
    </row>
    <row r="185" spans="1:3" x14ac:dyDescent="0.25">
      <c r="A185" s="348" t="s">
        <v>657</v>
      </c>
      <c r="B185" s="349" t="s">
        <v>1123</v>
      </c>
      <c r="C185" s="348" t="s">
        <v>747</v>
      </c>
    </row>
    <row r="186" spans="1:3" x14ac:dyDescent="0.25">
      <c r="A186" s="348" t="s">
        <v>657</v>
      </c>
      <c r="B186" s="349" t="s">
        <v>1123</v>
      </c>
      <c r="C186" s="348" t="s">
        <v>1073</v>
      </c>
    </row>
    <row r="187" spans="1:3" x14ac:dyDescent="0.25">
      <c r="A187" s="348" t="s">
        <v>657</v>
      </c>
      <c r="B187" s="349" t="s">
        <v>1123</v>
      </c>
      <c r="C187" s="348" t="s">
        <v>748</v>
      </c>
    </row>
    <row r="188" spans="1:3" x14ac:dyDescent="0.25">
      <c r="A188" s="348" t="s">
        <v>657</v>
      </c>
      <c r="B188" s="349" t="s">
        <v>1123</v>
      </c>
      <c r="C188" s="348" t="s">
        <v>749</v>
      </c>
    </row>
    <row r="189" spans="1:3" x14ac:dyDescent="0.25">
      <c r="A189" s="348" t="s">
        <v>657</v>
      </c>
      <c r="B189" s="349" t="s">
        <v>1123</v>
      </c>
      <c r="C189" s="348" t="s">
        <v>750</v>
      </c>
    </row>
    <row r="190" spans="1:3" x14ac:dyDescent="0.25">
      <c r="A190" s="348" t="s">
        <v>657</v>
      </c>
      <c r="B190" s="349" t="s">
        <v>1123</v>
      </c>
      <c r="C190" s="348" t="s">
        <v>1074</v>
      </c>
    </row>
    <row r="191" spans="1:3" x14ac:dyDescent="0.25">
      <c r="A191" s="348" t="s">
        <v>657</v>
      </c>
      <c r="B191" s="349" t="s">
        <v>1123</v>
      </c>
      <c r="C191" s="348" t="s">
        <v>751</v>
      </c>
    </row>
    <row r="192" spans="1:3" x14ac:dyDescent="0.25">
      <c r="A192" s="348" t="s">
        <v>657</v>
      </c>
      <c r="B192" s="349" t="s">
        <v>1123</v>
      </c>
      <c r="C192" s="348" t="s">
        <v>752</v>
      </c>
    </row>
    <row r="193" spans="1:3" x14ac:dyDescent="0.25">
      <c r="A193" s="348" t="s">
        <v>657</v>
      </c>
      <c r="B193" s="349" t="s">
        <v>1123</v>
      </c>
      <c r="C193" s="348" t="s">
        <v>753</v>
      </c>
    </row>
    <row r="194" spans="1:3" x14ac:dyDescent="0.25">
      <c r="A194" s="348" t="s">
        <v>657</v>
      </c>
      <c r="B194" s="349" t="s">
        <v>1123</v>
      </c>
      <c r="C194" s="348" t="s">
        <v>754</v>
      </c>
    </row>
    <row r="195" spans="1:3" x14ac:dyDescent="0.25">
      <c r="A195" s="348" t="s">
        <v>657</v>
      </c>
      <c r="B195" s="349" t="s">
        <v>1123</v>
      </c>
      <c r="C195" s="348" t="s">
        <v>1075</v>
      </c>
    </row>
    <row r="196" spans="1:3" x14ac:dyDescent="0.25">
      <c r="A196" s="348" t="s">
        <v>657</v>
      </c>
      <c r="B196" s="349" t="s">
        <v>1123</v>
      </c>
      <c r="C196" s="348" t="s">
        <v>755</v>
      </c>
    </row>
    <row r="197" spans="1:3" x14ac:dyDescent="0.25">
      <c r="A197" s="348" t="s">
        <v>657</v>
      </c>
      <c r="B197" s="349" t="s">
        <v>1123</v>
      </c>
      <c r="C197" s="348" t="s">
        <v>756</v>
      </c>
    </row>
    <row r="198" spans="1:3" x14ac:dyDescent="0.25">
      <c r="A198" s="348" t="s">
        <v>657</v>
      </c>
      <c r="B198" s="349" t="s">
        <v>1123</v>
      </c>
      <c r="C198" s="348" t="s">
        <v>757</v>
      </c>
    </row>
    <row r="199" spans="1:3" x14ac:dyDescent="0.25">
      <c r="A199" s="348" t="s">
        <v>657</v>
      </c>
      <c r="B199" s="349" t="s">
        <v>1123</v>
      </c>
      <c r="C199" s="348" t="s">
        <v>758</v>
      </c>
    </row>
    <row r="200" spans="1:3" x14ac:dyDescent="0.25">
      <c r="A200" s="348" t="s">
        <v>657</v>
      </c>
      <c r="B200" s="349" t="s">
        <v>1123</v>
      </c>
      <c r="C200" s="348" t="s">
        <v>1076</v>
      </c>
    </row>
    <row r="201" spans="1:3" x14ac:dyDescent="0.25">
      <c r="A201" s="348" t="s">
        <v>657</v>
      </c>
      <c r="B201" s="349" t="s">
        <v>1123</v>
      </c>
      <c r="C201" s="348" t="s">
        <v>1077</v>
      </c>
    </row>
    <row r="202" spans="1:3" x14ac:dyDescent="0.25">
      <c r="A202" s="348" t="s">
        <v>657</v>
      </c>
      <c r="B202" s="349" t="s">
        <v>1123</v>
      </c>
      <c r="C202" s="348" t="s">
        <v>1078</v>
      </c>
    </row>
    <row r="203" spans="1:3" x14ac:dyDescent="0.25">
      <c r="A203" s="348" t="s">
        <v>657</v>
      </c>
      <c r="B203" s="349" t="s">
        <v>1123</v>
      </c>
      <c r="C203" s="348" t="s">
        <v>759</v>
      </c>
    </row>
    <row r="204" spans="1:3" x14ac:dyDescent="0.25">
      <c r="A204" s="348" t="s">
        <v>657</v>
      </c>
      <c r="B204" s="349" t="s">
        <v>1123</v>
      </c>
      <c r="C204" s="348" t="s">
        <v>760</v>
      </c>
    </row>
    <row r="205" spans="1:3" x14ac:dyDescent="0.25">
      <c r="A205" s="348" t="s">
        <v>657</v>
      </c>
      <c r="B205" s="349" t="s">
        <v>1123</v>
      </c>
      <c r="C205" s="348" t="s">
        <v>1079</v>
      </c>
    </row>
    <row r="206" spans="1:3" x14ac:dyDescent="0.25">
      <c r="A206" s="348" t="s">
        <v>657</v>
      </c>
      <c r="B206" s="349" t="s">
        <v>1123</v>
      </c>
      <c r="C206" s="348" t="s">
        <v>761</v>
      </c>
    </row>
    <row r="207" spans="1:3" x14ac:dyDescent="0.25">
      <c r="A207" s="348" t="s">
        <v>657</v>
      </c>
      <c r="B207" s="349" t="s">
        <v>1123</v>
      </c>
      <c r="C207" s="348" t="s">
        <v>762</v>
      </c>
    </row>
    <row r="208" spans="1:3" x14ac:dyDescent="0.25">
      <c r="A208" s="348" t="s">
        <v>657</v>
      </c>
      <c r="B208" s="349" t="s">
        <v>1123</v>
      </c>
      <c r="C208" s="348" t="s">
        <v>763</v>
      </c>
    </row>
    <row r="209" spans="1:3" x14ac:dyDescent="0.25">
      <c r="A209" s="348" t="s">
        <v>657</v>
      </c>
      <c r="B209" s="349" t="s">
        <v>1123</v>
      </c>
      <c r="C209" s="348" t="s">
        <v>764</v>
      </c>
    </row>
    <row r="210" spans="1:3" x14ac:dyDescent="0.25">
      <c r="A210" s="348" t="s">
        <v>657</v>
      </c>
      <c r="B210" s="349" t="s">
        <v>1123</v>
      </c>
      <c r="C210" s="348" t="s">
        <v>765</v>
      </c>
    </row>
    <row r="211" spans="1:3" x14ac:dyDescent="0.25">
      <c r="A211" s="348" t="s">
        <v>657</v>
      </c>
      <c r="B211" s="349" t="s">
        <v>1123</v>
      </c>
      <c r="C211" s="348" t="s">
        <v>766</v>
      </c>
    </row>
    <row r="212" spans="1:3" x14ac:dyDescent="0.25">
      <c r="A212" s="348" t="s">
        <v>657</v>
      </c>
      <c r="B212" s="349" t="s">
        <v>1123</v>
      </c>
      <c r="C212" s="348" t="s">
        <v>1080</v>
      </c>
    </row>
    <row r="213" spans="1:3" x14ac:dyDescent="0.25">
      <c r="A213" s="348" t="s">
        <v>657</v>
      </c>
      <c r="B213" s="349" t="s">
        <v>1123</v>
      </c>
      <c r="C213" s="348" t="s">
        <v>767</v>
      </c>
    </row>
    <row r="214" spans="1:3" x14ac:dyDescent="0.25">
      <c r="A214" s="348" t="s">
        <v>657</v>
      </c>
      <c r="B214" s="349" t="s">
        <v>1123</v>
      </c>
      <c r="C214" s="348" t="s">
        <v>1081</v>
      </c>
    </row>
    <row r="215" spans="1:3" x14ac:dyDescent="0.25">
      <c r="A215" s="348" t="s">
        <v>657</v>
      </c>
      <c r="B215" s="349" t="s">
        <v>1123</v>
      </c>
      <c r="C215" s="348" t="s">
        <v>768</v>
      </c>
    </row>
    <row r="216" spans="1:3" x14ac:dyDescent="0.25">
      <c r="A216" s="348" t="s">
        <v>657</v>
      </c>
      <c r="B216" s="349" t="s">
        <v>1123</v>
      </c>
      <c r="C216" s="348" t="s">
        <v>769</v>
      </c>
    </row>
    <row r="217" spans="1:3" x14ac:dyDescent="0.25">
      <c r="A217" s="348" t="s">
        <v>657</v>
      </c>
      <c r="B217" s="349" t="s">
        <v>1123</v>
      </c>
      <c r="C217" s="348" t="s">
        <v>1082</v>
      </c>
    </row>
    <row r="218" spans="1:3" x14ac:dyDescent="0.25">
      <c r="A218" s="348" t="s">
        <v>657</v>
      </c>
      <c r="B218" s="349" t="s">
        <v>1123</v>
      </c>
      <c r="C218" s="348" t="s">
        <v>1083</v>
      </c>
    </row>
    <row r="219" spans="1:3" x14ac:dyDescent="0.25">
      <c r="A219" s="348" t="s">
        <v>657</v>
      </c>
      <c r="B219" s="349" t="s">
        <v>1123</v>
      </c>
      <c r="C219" s="348" t="s">
        <v>770</v>
      </c>
    </row>
    <row r="220" spans="1:3" x14ac:dyDescent="0.25">
      <c r="A220" s="348" t="s">
        <v>657</v>
      </c>
      <c r="B220" s="349" t="s">
        <v>1123</v>
      </c>
      <c r="C220" s="348" t="s">
        <v>718</v>
      </c>
    </row>
    <row r="221" spans="1:3" x14ac:dyDescent="0.25">
      <c r="A221" s="348" t="s">
        <v>657</v>
      </c>
      <c r="B221" s="349" t="s">
        <v>1123</v>
      </c>
      <c r="C221" s="348" t="s">
        <v>771</v>
      </c>
    </row>
    <row r="222" spans="1:3" x14ac:dyDescent="0.25">
      <c r="A222" s="348" t="s">
        <v>657</v>
      </c>
      <c r="B222" s="349" t="s">
        <v>1123</v>
      </c>
      <c r="C222" s="348" t="s">
        <v>1084</v>
      </c>
    </row>
    <row r="223" spans="1:3" x14ac:dyDescent="0.25">
      <c r="A223" s="348" t="s">
        <v>657</v>
      </c>
      <c r="B223" s="349" t="s">
        <v>1123</v>
      </c>
      <c r="C223" s="348" t="s">
        <v>772</v>
      </c>
    </row>
    <row r="224" spans="1:3" x14ac:dyDescent="0.25">
      <c r="A224" s="348" t="s">
        <v>657</v>
      </c>
      <c r="B224" s="349" t="s">
        <v>1123</v>
      </c>
      <c r="C224" s="348" t="s">
        <v>773</v>
      </c>
    </row>
    <row r="225" spans="1:3" x14ac:dyDescent="0.25">
      <c r="A225" s="348" t="s">
        <v>657</v>
      </c>
      <c r="B225" s="349" t="s">
        <v>1123</v>
      </c>
      <c r="C225" s="348" t="s">
        <v>1085</v>
      </c>
    </row>
    <row r="226" spans="1:3" x14ac:dyDescent="0.25">
      <c r="A226" s="348" t="s">
        <v>657</v>
      </c>
      <c r="B226" s="349" t="s">
        <v>1123</v>
      </c>
      <c r="C226" s="348" t="s">
        <v>774</v>
      </c>
    </row>
    <row r="227" spans="1:3" x14ac:dyDescent="0.25">
      <c r="A227" s="348" t="s">
        <v>657</v>
      </c>
      <c r="B227" s="349" t="s">
        <v>1123</v>
      </c>
      <c r="C227" s="348" t="s">
        <v>1086</v>
      </c>
    </row>
    <row r="228" spans="1:3" x14ac:dyDescent="0.25">
      <c r="A228" s="348" t="s">
        <v>657</v>
      </c>
      <c r="B228" s="349" t="s">
        <v>1123</v>
      </c>
      <c r="C228" s="348" t="s">
        <v>775</v>
      </c>
    </row>
    <row r="229" spans="1:3" x14ac:dyDescent="0.25">
      <c r="A229" s="348" t="s">
        <v>657</v>
      </c>
      <c r="B229" s="349" t="s">
        <v>1123</v>
      </c>
      <c r="C229" s="348" t="s">
        <v>776</v>
      </c>
    </row>
    <row r="230" spans="1:3" x14ac:dyDescent="0.25">
      <c r="A230" s="348" t="s">
        <v>657</v>
      </c>
      <c r="B230" s="349" t="s">
        <v>1123</v>
      </c>
      <c r="C230" s="348" t="s">
        <v>777</v>
      </c>
    </row>
    <row r="231" spans="1:3" x14ac:dyDescent="0.25">
      <c r="A231" s="348" t="s">
        <v>657</v>
      </c>
      <c r="B231" s="349" t="s">
        <v>1123</v>
      </c>
      <c r="C231" s="348" t="s">
        <v>778</v>
      </c>
    </row>
    <row r="232" spans="1:3" x14ac:dyDescent="0.25">
      <c r="A232" s="348" t="s">
        <v>657</v>
      </c>
      <c r="B232" s="349" t="s">
        <v>1123</v>
      </c>
      <c r="C232" s="348" t="s">
        <v>779</v>
      </c>
    </row>
    <row r="233" spans="1:3" x14ac:dyDescent="0.25">
      <c r="A233" s="348" t="s">
        <v>657</v>
      </c>
      <c r="B233" s="349" t="s">
        <v>1123</v>
      </c>
      <c r="C233" s="348" t="s">
        <v>780</v>
      </c>
    </row>
    <row r="234" spans="1:3" x14ac:dyDescent="0.25">
      <c r="A234" s="348" t="s">
        <v>657</v>
      </c>
      <c r="B234" s="349" t="s">
        <v>1123</v>
      </c>
      <c r="C234" s="348" t="s">
        <v>781</v>
      </c>
    </row>
    <row r="235" spans="1:3" x14ac:dyDescent="0.25">
      <c r="A235" s="348" t="s">
        <v>657</v>
      </c>
      <c r="B235" s="349" t="s">
        <v>1123</v>
      </c>
      <c r="C235" s="348" t="s">
        <v>782</v>
      </c>
    </row>
    <row r="236" spans="1:3" x14ac:dyDescent="0.25">
      <c r="A236" s="348" t="s">
        <v>657</v>
      </c>
      <c r="B236" s="349" t="s">
        <v>1123</v>
      </c>
      <c r="C236" s="348" t="s">
        <v>783</v>
      </c>
    </row>
    <row r="237" spans="1:3" x14ac:dyDescent="0.25">
      <c r="A237" s="348" t="s">
        <v>657</v>
      </c>
      <c r="B237" s="349" t="s">
        <v>1123</v>
      </c>
      <c r="C237" s="348" t="s">
        <v>784</v>
      </c>
    </row>
    <row r="238" spans="1:3" x14ac:dyDescent="0.25">
      <c r="A238" s="348" t="s">
        <v>657</v>
      </c>
      <c r="B238" s="349" t="s">
        <v>1123</v>
      </c>
      <c r="C238" s="348" t="s">
        <v>785</v>
      </c>
    </row>
    <row r="239" spans="1:3" x14ac:dyDescent="0.25">
      <c r="A239" s="348" t="s">
        <v>657</v>
      </c>
      <c r="B239" s="349" t="s">
        <v>1123</v>
      </c>
      <c r="C239" s="348" t="s">
        <v>786</v>
      </c>
    </row>
    <row r="240" spans="1:3" x14ac:dyDescent="0.25">
      <c r="A240" s="348" t="s">
        <v>657</v>
      </c>
      <c r="B240" s="349" t="s">
        <v>1123</v>
      </c>
      <c r="C240" s="348" t="s">
        <v>787</v>
      </c>
    </row>
    <row r="241" spans="1:3" x14ac:dyDescent="0.25">
      <c r="A241" s="348" t="s">
        <v>657</v>
      </c>
      <c r="B241" s="349" t="s">
        <v>1123</v>
      </c>
      <c r="C241" s="348" t="s">
        <v>788</v>
      </c>
    </row>
    <row r="242" spans="1:3" x14ac:dyDescent="0.25">
      <c r="A242" s="348" t="s">
        <v>657</v>
      </c>
      <c r="B242" s="349" t="s">
        <v>1123</v>
      </c>
      <c r="C242" s="348" t="s">
        <v>1087</v>
      </c>
    </row>
    <row r="243" spans="1:3" x14ac:dyDescent="0.25">
      <c r="A243" s="348" t="s">
        <v>657</v>
      </c>
      <c r="B243" s="349" t="s">
        <v>1123</v>
      </c>
      <c r="C243" s="348" t="s">
        <v>789</v>
      </c>
    </row>
    <row r="244" spans="1:3" x14ac:dyDescent="0.25">
      <c r="A244" s="348" t="s">
        <v>657</v>
      </c>
      <c r="B244" s="349" t="s">
        <v>1123</v>
      </c>
      <c r="C244" s="348" t="s">
        <v>790</v>
      </c>
    </row>
    <row r="245" spans="1:3" x14ac:dyDescent="0.25">
      <c r="A245" s="348" t="s">
        <v>657</v>
      </c>
      <c r="B245" s="349" t="s">
        <v>1123</v>
      </c>
      <c r="C245" s="348" t="s">
        <v>791</v>
      </c>
    </row>
    <row r="246" spans="1:3" x14ac:dyDescent="0.25">
      <c r="A246" s="348" t="s">
        <v>657</v>
      </c>
      <c r="B246" s="349" t="s">
        <v>1123</v>
      </c>
      <c r="C246" s="348" t="s">
        <v>792</v>
      </c>
    </row>
    <row r="247" spans="1:3" x14ac:dyDescent="0.25">
      <c r="A247" s="348" t="s">
        <v>657</v>
      </c>
      <c r="B247" s="349" t="s">
        <v>1123</v>
      </c>
      <c r="C247" s="348" t="s">
        <v>793</v>
      </c>
    </row>
    <row r="248" spans="1:3" x14ac:dyDescent="0.25">
      <c r="A248" s="348" t="s">
        <v>657</v>
      </c>
      <c r="B248" s="349" t="s">
        <v>1123</v>
      </c>
      <c r="C248" s="348" t="s">
        <v>794</v>
      </c>
    </row>
    <row r="249" spans="1:3" x14ac:dyDescent="0.25">
      <c r="A249" s="348" t="s">
        <v>657</v>
      </c>
      <c r="B249" s="349" t="s">
        <v>1123</v>
      </c>
      <c r="C249" s="348" t="s">
        <v>795</v>
      </c>
    </row>
    <row r="250" spans="1:3" x14ac:dyDescent="0.25">
      <c r="A250" s="348" t="s">
        <v>657</v>
      </c>
      <c r="B250" s="349" t="s">
        <v>1123</v>
      </c>
      <c r="C250" s="348" t="s">
        <v>796</v>
      </c>
    </row>
    <row r="251" spans="1:3" x14ac:dyDescent="0.25">
      <c r="A251" s="348" t="s">
        <v>657</v>
      </c>
      <c r="B251" s="349" t="s">
        <v>1123</v>
      </c>
      <c r="C251" s="348" t="s">
        <v>797</v>
      </c>
    </row>
    <row r="252" spans="1:3" x14ac:dyDescent="0.25">
      <c r="A252" s="348" t="s">
        <v>657</v>
      </c>
      <c r="B252" s="349" t="s">
        <v>1123</v>
      </c>
      <c r="C252" s="348" t="s">
        <v>798</v>
      </c>
    </row>
    <row r="253" spans="1:3" x14ac:dyDescent="0.25">
      <c r="A253" s="348" t="s">
        <v>657</v>
      </c>
      <c r="B253" s="349" t="s">
        <v>1123</v>
      </c>
      <c r="C253" s="348" t="s">
        <v>799</v>
      </c>
    </row>
    <row r="254" spans="1:3" x14ac:dyDescent="0.25">
      <c r="A254" s="354" t="s">
        <v>657</v>
      </c>
      <c r="B254" s="349" t="s">
        <v>1123</v>
      </c>
      <c r="C254" s="354" t="s">
        <v>800</v>
      </c>
    </row>
    <row r="255" spans="1:3" x14ac:dyDescent="0.25">
      <c r="A255" s="348" t="s">
        <v>657</v>
      </c>
      <c r="B255" s="349" t="s">
        <v>1123</v>
      </c>
      <c r="C255" s="352" t="s">
        <v>801</v>
      </c>
    </row>
    <row r="256" spans="1:3" x14ac:dyDescent="0.25">
      <c r="A256" s="348" t="s">
        <v>657</v>
      </c>
      <c r="B256" s="349" t="s">
        <v>1123</v>
      </c>
      <c r="C256" s="352" t="s">
        <v>1088</v>
      </c>
    </row>
    <row r="257" spans="1:3" x14ac:dyDescent="0.25">
      <c r="A257" s="348" t="s">
        <v>657</v>
      </c>
      <c r="B257" s="349" t="s">
        <v>1123</v>
      </c>
      <c r="C257" s="348" t="s">
        <v>1089</v>
      </c>
    </row>
    <row r="258" spans="1:3" x14ac:dyDescent="0.25">
      <c r="A258" s="348" t="s">
        <v>657</v>
      </c>
      <c r="B258" s="349" t="s">
        <v>1123</v>
      </c>
      <c r="C258" s="348" t="s">
        <v>803</v>
      </c>
    </row>
    <row r="259" spans="1:3" x14ac:dyDescent="0.25">
      <c r="A259" s="348" t="s">
        <v>657</v>
      </c>
      <c r="B259" s="349" t="s">
        <v>1123</v>
      </c>
      <c r="C259" s="348" t="s">
        <v>804</v>
      </c>
    </row>
    <row r="260" spans="1:3" x14ac:dyDescent="0.25">
      <c r="A260" s="348" t="s">
        <v>657</v>
      </c>
      <c r="B260" s="349" t="s">
        <v>1123</v>
      </c>
      <c r="C260" s="348" t="s">
        <v>1090</v>
      </c>
    </row>
    <row r="261" spans="1:3" x14ac:dyDescent="0.25">
      <c r="A261" s="348" t="s">
        <v>657</v>
      </c>
      <c r="B261" s="349" t="s">
        <v>1123</v>
      </c>
      <c r="C261" s="348" t="s">
        <v>1091</v>
      </c>
    </row>
    <row r="262" spans="1:3" x14ac:dyDescent="0.25">
      <c r="A262" s="348" t="s">
        <v>1114</v>
      </c>
      <c r="B262" s="349" t="s">
        <v>1123</v>
      </c>
      <c r="C262" s="354" t="s">
        <v>1092</v>
      </c>
    </row>
    <row r="263" spans="1:3" x14ac:dyDescent="0.25">
      <c r="A263" s="348" t="s">
        <v>657</v>
      </c>
      <c r="B263" s="349" t="s">
        <v>1123</v>
      </c>
      <c r="C263" s="348" t="s">
        <v>805</v>
      </c>
    </row>
    <row r="264" spans="1:3" x14ac:dyDescent="0.25">
      <c r="A264" s="348" t="s">
        <v>657</v>
      </c>
      <c r="B264" s="349" t="s">
        <v>1123</v>
      </c>
      <c r="C264" s="348" t="s">
        <v>806</v>
      </c>
    </row>
    <row r="265" spans="1:3" x14ac:dyDescent="0.25">
      <c r="A265" s="348" t="s">
        <v>657</v>
      </c>
      <c r="B265" s="349" t="s">
        <v>1123</v>
      </c>
      <c r="C265" s="348" t="s">
        <v>807</v>
      </c>
    </row>
    <row r="266" spans="1:3" x14ac:dyDescent="0.25">
      <c r="A266" s="348" t="s">
        <v>657</v>
      </c>
      <c r="B266" s="349" t="s">
        <v>1123</v>
      </c>
      <c r="C266" s="348" t="s">
        <v>808</v>
      </c>
    </row>
    <row r="267" spans="1:3" x14ac:dyDescent="0.25">
      <c r="A267" s="348" t="s">
        <v>657</v>
      </c>
      <c r="B267" s="349" t="s">
        <v>1123</v>
      </c>
      <c r="C267" s="348" t="s">
        <v>809</v>
      </c>
    </row>
    <row r="268" spans="1:3" x14ac:dyDescent="0.25">
      <c r="A268" s="348" t="s">
        <v>657</v>
      </c>
      <c r="B268" s="349" t="s">
        <v>1123</v>
      </c>
      <c r="C268" s="348" t="s">
        <v>1093</v>
      </c>
    </row>
    <row r="269" spans="1:3" x14ac:dyDescent="0.25">
      <c r="A269" s="348" t="s">
        <v>657</v>
      </c>
      <c r="B269" s="349" t="s">
        <v>1123</v>
      </c>
      <c r="C269" s="348" t="s">
        <v>1094</v>
      </c>
    </row>
    <row r="270" spans="1:3" x14ac:dyDescent="0.25">
      <c r="A270" s="348" t="s">
        <v>657</v>
      </c>
      <c r="B270" s="349" t="s">
        <v>1123</v>
      </c>
      <c r="C270" s="348" t="s">
        <v>810</v>
      </c>
    </row>
    <row r="271" spans="1:3" x14ac:dyDescent="0.25">
      <c r="A271" s="348" t="s">
        <v>657</v>
      </c>
      <c r="B271" s="349" t="s">
        <v>1123</v>
      </c>
      <c r="C271" s="348" t="s">
        <v>1095</v>
      </c>
    </row>
    <row r="272" spans="1:3" x14ac:dyDescent="0.25">
      <c r="A272" s="348" t="s">
        <v>657</v>
      </c>
      <c r="B272" s="349" t="s">
        <v>1123</v>
      </c>
      <c r="C272" s="353" t="s">
        <v>1096</v>
      </c>
    </row>
    <row r="273" spans="1:3" x14ac:dyDescent="0.25">
      <c r="A273" s="348" t="s">
        <v>657</v>
      </c>
      <c r="B273" s="349" t="s">
        <v>1123</v>
      </c>
      <c r="C273" s="348" t="s">
        <v>811</v>
      </c>
    </row>
    <row r="274" spans="1:3" x14ac:dyDescent="0.25">
      <c r="A274" s="348" t="s">
        <v>657</v>
      </c>
      <c r="B274" s="349" t="s">
        <v>1123</v>
      </c>
      <c r="C274" s="348" t="s">
        <v>1097</v>
      </c>
    </row>
    <row r="275" spans="1:3" x14ac:dyDescent="0.25">
      <c r="A275" s="348" t="s">
        <v>657</v>
      </c>
      <c r="B275" s="349" t="s">
        <v>1123</v>
      </c>
      <c r="C275" s="348" t="s">
        <v>661</v>
      </c>
    </row>
    <row r="276" spans="1:3" x14ac:dyDescent="0.25">
      <c r="A276" s="348" t="s">
        <v>657</v>
      </c>
      <c r="B276" s="349" t="s">
        <v>1123</v>
      </c>
      <c r="C276" s="348" t="s">
        <v>812</v>
      </c>
    </row>
    <row r="277" spans="1:3" x14ac:dyDescent="0.25">
      <c r="A277" s="348" t="s">
        <v>657</v>
      </c>
      <c r="B277" s="349" t="s">
        <v>1123</v>
      </c>
      <c r="C277" s="348" t="s">
        <v>813</v>
      </c>
    </row>
    <row r="278" spans="1:3" x14ac:dyDescent="0.25">
      <c r="A278" s="348" t="s">
        <v>657</v>
      </c>
      <c r="B278" s="349" t="s">
        <v>1123</v>
      </c>
      <c r="C278" s="348" t="s">
        <v>814</v>
      </c>
    </row>
    <row r="279" spans="1:3" x14ac:dyDescent="0.25">
      <c r="A279" s="348" t="s">
        <v>657</v>
      </c>
      <c r="B279" s="349" t="s">
        <v>1123</v>
      </c>
      <c r="C279" s="348" t="s">
        <v>1098</v>
      </c>
    </row>
    <row r="280" spans="1:3" x14ac:dyDescent="0.25">
      <c r="A280" s="348" t="s">
        <v>657</v>
      </c>
      <c r="B280" s="349" t="s">
        <v>1123</v>
      </c>
      <c r="C280" s="348" t="s">
        <v>815</v>
      </c>
    </row>
    <row r="281" spans="1:3" x14ac:dyDescent="0.25">
      <c r="A281" s="348" t="s">
        <v>657</v>
      </c>
      <c r="B281" s="349" t="s">
        <v>1123</v>
      </c>
      <c r="C281" s="348" t="s">
        <v>1099</v>
      </c>
    </row>
    <row r="282" spans="1:3" x14ac:dyDescent="0.25">
      <c r="A282" s="348" t="s">
        <v>657</v>
      </c>
      <c r="B282" s="349" t="s">
        <v>1123</v>
      </c>
      <c r="C282" s="348" t="s">
        <v>816</v>
      </c>
    </row>
    <row r="283" spans="1:3" x14ac:dyDescent="0.25">
      <c r="A283" s="348" t="s">
        <v>657</v>
      </c>
      <c r="B283" s="349" t="s">
        <v>1123</v>
      </c>
      <c r="C283" s="348" t="s">
        <v>817</v>
      </c>
    </row>
    <row r="284" spans="1:3" x14ac:dyDescent="0.25">
      <c r="A284" s="348" t="s">
        <v>657</v>
      </c>
      <c r="B284" s="349" t="s">
        <v>1123</v>
      </c>
      <c r="C284" s="348" t="s">
        <v>818</v>
      </c>
    </row>
    <row r="285" spans="1:3" x14ac:dyDescent="0.25">
      <c r="A285" s="348" t="s">
        <v>657</v>
      </c>
      <c r="B285" s="349" t="s">
        <v>1123</v>
      </c>
      <c r="C285" s="348" t="s">
        <v>819</v>
      </c>
    </row>
    <row r="286" spans="1:3" x14ac:dyDescent="0.25">
      <c r="A286" s="348" t="s">
        <v>657</v>
      </c>
      <c r="B286" s="349" t="s">
        <v>1123</v>
      </c>
      <c r="C286" s="348" t="s">
        <v>820</v>
      </c>
    </row>
    <row r="287" spans="1:3" x14ac:dyDescent="0.25">
      <c r="A287" s="348" t="s">
        <v>657</v>
      </c>
      <c r="B287" s="349" t="s">
        <v>1123</v>
      </c>
      <c r="C287" s="348" t="s">
        <v>821</v>
      </c>
    </row>
    <row r="288" spans="1:3" x14ac:dyDescent="0.25">
      <c r="A288" s="348" t="s">
        <v>657</v>
      </c>
      <c r="B288" s="349" t="s">
        <v>1123</v>
      </c>
      <c r="C288" s="348" t="s">
        <v>822</v>
      </c>
    </row>
    <row r="289" spans="1:3" x14ac:dyDescent="0.25">
      <c r="A289" s="348" t="s">
        <v>657</v>
      </c>
      <c r="B289" s="349" t="s">
        <v>1123</v>
      </c>
      <c r="C289" s="348" t="s">
        <v>823</v>
      </c>
    </row>
    <row r="290" spans="1:3" x14ac:dyDescent="0.25">
      <c r="A290" s="348" t="s">
        <v>657</v>
      </c>
      <c r="B290" s="349" t="s">
        <v>1123</v>
      </c>
      <c r="C290" s="348" t="s">
        <v>824</v>
      </c>
    </row>
    <row r="291" spans="1:3" x14ac:dyDescent="0.25">
      <c r="A291" s="348" t="s">
        <v>657</v>
      </c>
      <c r="B291" s="349" t="s">
        <v>1123</v>
      </c>
      <c r="C291" s="348" t="s">
        <v>825</v>
      </c>
    </row>
    <row r="292" spans="1:3" x14ac:dyDescent="0.25">
      <c r="A292" s="348" t="s">
        <v>657</v>
      </c>
      <c r="B292" s="349" t="s">
        <v>1123</v>
      </c>
      <c r="C292" s="348" t="s">
        <v>826</v>
      </c>
    </row>
    <row r="293" spans="1:3" x14ac:dyDescent="0.25">
      <c r="A293" s="348" t="s">
        <v>657</v>
      </c>
      <c r="B293" s="349" t="s">
        <v>1123</v>
      </c>
      <c r="C293" s="348" t="s">
        <v>802</v>
      </c>
    </row>
    <row r="294" spans="1:3" x14ac:dyDescent="0.25">
      <c r="A294" s="348" t="s">
        <v>657</v>
      </c>
      <c r="B294" s="349" t="s">
        <v>1123</v>
      </c>
      <c r="C294" s="348" t="s">
        <v>1100</v>
      </c>
    </row>
    <row r="295" spans="1:3" x14ac:dyDescent="0.25">
      <c r="A295" s="348" t="s">
        <v>657</v>
      </c>
      <c r="B295" s="349" t="s">
        <v>1123</v>
      </c>
      <c r="C295" s="348" t="s">
        <v>827</v>
      </c>
    </row>
    <row r="296" spans="1:3" x14ac:dyDescent="0.25">
      <c r="A296" s="348" t="s">
        <v>657</v>
      </c>
      <c r="B296" s="349" t="s">
        <v>1123</v>
      </c>
      <c r="C296" s="348" t="s">
        <v>828</v>
      </c>
    </row>
    <row r="297" spans="1:3" x14ac:dyDescent="0.25">
      <c r="A297" s="348" t="s">
        <v>657</v>
      </c>
      <c r="B297" s="349" t="s">
        <v>1123</v>
      </c>
      <c r="C297" s="348" t="s">
        <v>1101</v>
      </c>
    </row>
    <row r="298" spans="1:3" x14ac:dyDescent="0.25">
      <c r="A298" s="348" t="s">
        <v>657</v>
      </c>
      <c r="B298" s="349" t="s">
        <v>1123</v>
      </c>
      <c r="C298" s="348" t="s">
        <v>829</v>
      </c>
    </row>
    <row r="299" spans="1:3" x14ac:dyDescent="0.25">
      <c r="A299" s="348" t="s">
        <v>657</v>
      </c>
      <c r="B299" s="349" t="s">
        <v>1123</v>
      </c>
      <c r="C299" s="348" t="s">
        <v>1102</v>
      </c>
    </row>
    <row r="300" spans="1:3" x14ac:dyDescent="0.25">
      <c r="A300" s="348" t="s">
        <v>657</v>
      </c>
      <c r="B300" s="349" t="s">
        <v>1123</v>
      </c>
      <c r="C300" s="348" t="s">
        <v>830</v>
      </c>
    </row>
    <row r="301" spans="1:3" x14ac:dyDescent="0.25">
      <c r="A301" s="348" t="s">
        <v>657</v>
      </c>
      <c r="B301" s="349" t="s">
        <v>1123</v>
      </c>
      <c r="C301" s="348" t="s">
        <v>831</v>
      </c>
    </row>
    <row r="302" spans="1:3" x14ac:dyDescent="0.25">
      <c r="A302" s="348" t="s">
        <v>657</v>
      </c>
      <c r="B302" s="349" t="s">
        <v>1123</v>
      </c>
      <c r="C302" s="348" t="s">
        <v>832</v>
      </c>
    </row>
    <row r="303" spans="1:3" x14ac:dyDescent="0.25">
      <c r="A303" s="348" t="s">
        <v>657</v>
      </c>
      <c r="B303" s="349" t="s">
        <v>1123</v>
      </c>
      <c r="C303" s="348" t="s">
        <v>833</v>
      </c>
    </row>
    <row r="304" spans="1:3" x14ac:dyDescent="0.25">
      <c r="A304" s="348" t="s">
        <v>1114</v>
      </c>
      <c r="B304" s="349" t="s">
        <v>1123</v>
      </c>
      <c r="C304" s="348" t="s">
        <v>834</v>
      </c>
    </row>
    <row r="305" spans="1:3" x14ac:dyDescent="0.25">
      <c r="A305" s="348" t="s">
        <v>1114</v>
      </c>
      <c r="B305" s="349" t="s">
        <v>1123</v>
      </c>
      <c r="C305" s="348" t="s">
        <v>835</v>
      </c>
    </row>
    <row r="306" spans="1:3" x14ac:dyDescent="0.25">
      <c r="A306" s="348" t="s">
        <v>1114</v>
      </c>
      <c r="B306" s="349" t="s">
        <v>1123</v>
      </c>
      <c r="C306" s="348" t="s">
        <v>836</v>
      </c>
    </row>
    <row r="307" spans="1:3" x14ac:dyDescent="0.25">
      <c r="A307" s="348" t="s">
        <v>723</v>
      </c>
      <c r="B307" s="349" t="s">
        <v>1123</v>
      </c>
      <c r="C307" s="348" t="s">
        <v>837</v>
      </c>
    </row>
    <row r="308" spans="1:3" x14ac:dyDescent="0.25">
      <c r="A308" s="348" t="s">
        <v>1114</v>
      </c>
      <c r="B308" s="349" t="s">
        <v>1123</v>
      </c>
      <c r="C308" s="348" t="s">
        <v>838</v>
      </c>
    </row>
    <row r="309" spans="1:3" x14ac:dyDescent="0.25">
      <c r="A309" s="348" t="s">
        <v>1114</v>
      </c>
      <c r="B309" s="349" t="s">
        <v>1123</v>
      </c>
      <c r="C309" s="348" t="s">
        <v>839</v>
      </c>
    </row>
    <row r="310" spans="1:3" x14ac:dyDescent="0.25">
      <c r="A310" s="348" t="s">
        <v>1114</v>
      </c>
      <c r="B310" s="349" t="s">
        <v>1123</v>
      </c>
      <c r="C310" s="348" t="s">
        <v>840</v>
      </c>
    </row>
    <row r="311" spans="1:3" x14ac:dyDescent="0.25">
      <c r="A311" s="348" t="s">
        <v>1114</v>
      </c>
      <c r="B311" s="349" t="s">
        <v>1123</v>
      </c>
      <c r="C311" s="348" t="s">
        <v>841</v>
      </c>
    </row>
    <row r="312" spans="1:3" x14ac:dyDescent="0.25">
      <c r="A312" s="348" t="s">
        <v>1114</v>
      </c>
      <c r="B312" s="349" t="s">
        <v>1124</v>
      </c>
      <c r="C312" s="348" t="s">
        <v>842</v>
      </c>
    </row>
    <row r="313" spans="1:3" x14ac:dyDescent="0.25">
      <c r="A313" s="348" t="s">
        <v>1114</v>
      </c>
      <c r="B313" s="349" t="s">
        <v>1124</v>
      </c>
      <c r="C313" s="348" t="s">
        <v>843</v>
      </c>
    </row>
    <row r="314" spans="1:3" x14ac:dyDescent="0.25">
      <c r="A314" s="348" t="s">
        <v>1114</v>
      </c>
      <c r="B314" s="349" t="s">
        <v>1124</v>
      </c>
      <c r="C314" s="348" t="s">
        <v>844</v>
      </c>
    </row>
    <row r="315" spans="1:3" x14ac:dyDescent="0.25">
      <c r="A315" s="348" t="s">
        <v>1114</v>
      </c>
      <c r="B315" s="349" t="s">
        <v>1124</v>
      </c>
      <c r="C315" s="348" t="s">
        <v>845</v>
      </c>
    </row>
    <row r="316" spans="1:3" x14ac:dyDescent="0.25">
      <c r="A316" s="348" t="s">
        <v>1114</v>
      </c>
      <c r="B316" s="349" t="s">
        <v>1124</v>
      </c>
      <c r="C316" s="348" t="s">
        <v>846</v>
      </c>
    </row>
    <row r="317" spans="1:3" x14ac:dyDescent="0.25">
      <c r="A317" s="348" t="s">
        <v>1114</v>
      </c>
      <c r="B317" s="349" t="s">
        <v>1124</v>
      </c>
      <c r="C317" s="348" t="s">
        <v>847</v>
      </c>
    </row>
    <row r="318" spans="1:3" x14ac:dyDescent="0.25">
      <c r="A318" s="348" t="s">
        <v>1114</v>
      </c>
      <c r="B318" s="349" t="s">
        <v>1124</v>
      </c>
      <c r="C318" s="348" t="s">
        <v>1103</v>
      </c>
    </row>
    <row r="319" spans="1:3" x14ac:dyDescent="0.25">
      <c r="A319" s="348" t="s">
        <v>1114</v>
      </c>
      <c r="B319" s="349" t="s">
        <v>652</v>
      </c>
      <c r="C319" s="348" t="s">
        <v>848</v>
      </c>
    </row>
    <row r="320" spans="1:3" x14ac:dyDescent="0.25">
      <c r="A320" s="348" t="s">
        <v>1114</v>
      </c>
      <c r="B320" s="349" t="s">
        <v>653</v>
      </c>
      <c r="C320" s="348" t="s">
        <v>1104</v>
      </c>
    </row>
    <row r="321" spans="1:3" x14ac:dyDescent="0.25">
      <c r="A321" s="348" t="s">
        <v>1114</v>
      </c>
      <c r="B321" s="349" t="s">
        <v>653</v>
      </c>
      <c r="C321" s="348" t="s">
        <v>849</v>
      </c>
    </row>
    <row r="322" spans="1:3" x14ac:dyDescent="0.25">
      <c r="A322" s="348" t="s">
        <v>1114</v>
      </c>
      <c r="B322" s="349" t="s">
        <v>653</v>
      </c>
      <c r="C322" s="348" t="s">
        <v>850</v>
      </c>
    </row>
    <row r="323" spans="1:3" x14ac:dyDescent="0.25">
      <c r="A323" s="348" t="s">
        <v>1114</v>
      </c>
      <c r="B323" s="349" t="s">
        <v>653</v>
      </c>
      <c r="C323" s="348" t="s">
        <v>851</v>
      </c>
    </row>
    <row r="324" spans="1:3" x14ac:dyDescent="0.25">
      <c r="A324" s="348" t="s">
        <v>1114</v>
      </c>
      <c r="B324" s="349" t="s">
        <v>653</v>
      </c>
      <c r="C324" s="348" t="s">
        <v>852</v>
      </c>
    </row>
    <row r="325" spans="1:3" x14ac:dyDescent="0.25">
      <c r="A325" s="348" t="s">
        <v>1114</v>
      </c>
      <c r="B325" s="349" t="s">
        <v>653</v>
      </c>
      <c r="C325" s="348" t="s">
        <v>853</v>
      </c>
    </row>
    <row r="326" spans="1:3" x14ac:dyDescent="0.25">
      <c r="A326" s="348" t="s">
        <v>1114</v>
      </c>
      <c r="B326" s="349" t="s">
        <v>653</v>
      </c>
      <c r="C326" s="348" t="s">
        <v>1105</v>
      </c>
    </row>
    <row r="327" spans="1:3" x14ac:dyDescent="0.25">
      <c r="A327" s="348" t="s">
        <v>1114</v>
      </c>
      <c r="B327" s="349" t="s">
        <v>653</v>
      </c>
      <c r="C327" s="348" t="s">
        <v>854</v>
      </c>
    </row>
    <row r="328" spans="1:3" x14ac:dyDescent="0.25">
      <c r="A328" s="348" t="s">
        <v>1114</v>
      </c>
      <c r="B328" s="349" t="s">
        <v>653</v>
      </c>
      <c r="C328" s="352" t="s">
        <v>855</v>
      </c>
    </row>
    <row r="329" spans="1:3" x14ac:dyDescent="0.25">
      <c r="A329" s="348" t="s">
        <v>1114</v>
      </c>
      <c r="B329" s="349" t="s">
        <v>653</v>
      </c>
      <c r="C329" s="348" t="s">
        <v>856</v>
      </c>
    </row>
    <row r="330" spans="1:3" x14ac:dyDescent="0.25">
      <c r="A330" s="348" t="s">
        <v>1114</v>
      </c>
      <c r="B330" s="349" t="s">
        <v>653</v>
      </c>
      <c r="C330" s="348" t="s">
        <v>857</v>
      </c>
    </row>
    <row r="331" spans="1:3" x14ac:dyDescent="0.25">
      <c r="A331" s="348" t="s">
        <v>1114</v>
      </c>
      <c r="B331" s="349" t="s">
        <v>653</v>
      </c>
      <c r="C331" s="348" t="s">
        <v>858</v>
      </c>
    </row>
    <row r="332" spans="1:3" x14ac:dyDescent="0.25">
      <c r="A332" s="348" t="s">
        <v>1114</v>
      </c>
      <c r="B332" s="349" t="s">
        <v>653</v>
      </c>
      <c r="C332" s="348" t="s">
        <v>859</v>
      </c>
    </row>
    <row r="333" spans="1:3" x14ac:dyDescent="0.25">
      <c r="A333" s="348" t="s">
        <v>1114</v>
      </c>
      <c r="B333" s="349" t="s">
        <v>653</v>
      </c>
      <c r="C333" s="348" t="s">
        <v>860</v>
      </c>
    </row>
    <row r="334" spans="1:3" x14ac:dyDescent="0.25">
      <c r="A334" s="348" t="s">
        <v>1114</v>
      </c>
      <c r="B334" s="349" t="s">
        <v>653</v>
      </c>
      <c r="C334" s="348" t="s">
        <v>861</v>
      </c>
    </row>
    <row r="335" spans="1:3" x14ac:dyDescent="0.25">
      <c r="A335" s="348" t="s">
        <v>1114</v>
      </c>
      <c r="B335" s="349" t="s">
        <v>653</v>
      </c>
      <c r="C335" s="352" t="s">
        <v>862</v>
      </c>
    </row>
    <row r="336" spans="1:3" x14ac:dyDescent="0.25">
      <c r="A336" s="348" t="s">
        <v>1114</v>
      </c>
      <c r="B336" s="349" t="s">
        <v>653</v>
      </c>
      <c r="C336" s="348" t="s">
        <v>863</v>
      </c>
    </row>
    <row r="337" spans="1:3" x14ac:dyDescent="0.25">
      <c r="A337" s="348" t="s">
        <v>1114</v>
      </c>
      <c r="B337" s="349" t="s">
        <v>653</v>
      </c>
      <c r="C337" s="348" t="s">
        <v>864</v>
      </c>
    </row>
    <row r="338" spans="1:3" x14ac:dyDescent="0.25">
      <c r="A338" s="348" t="s">
        <v>1114</v>
      </c>
      <c r="B338" s="349" t="s">
        <v>653</v>
      </c>
      <c r="C338" s="348" t="s">
        <v>865</v>
      </c>
    </row>
    <row r="339" spans="1:3" x14ac:dyDescent="0.25">
      <c r="A339" s="348" t="s">
        <v>1114</v>
      </c>
      <c r="B339" s="349" t="s">
        <v>653</v>
      </c>
      <c r="C339" s="348" t="s">
        <v>1106</v>
      </c>
    </row>
    <row r="340" spans="1:3" x14ac:dyDescent="0.25">
      <c r="A340" s="348" t="s">
        <v>1114</v>
      </c>
      <c r="B340" s="349" t="s">
        <v>653</v>
      </c>
      <c r="C340" s="348" t="s">
        <v>866</v>
      </c>
    </row>
    <row r="341" spans="1:3" x14ac:dyDescent="0.25">
      <c r="A341" s="348" t="s">
        <v>1114</v>
      </c>
      <c r="B341" s="349" t="s">
        <v>653</v>
      </c>
      <c r="C341" s="348" t="s">
        <v>496</v>
      </c>
    </row>
    <row r="342" spans="1:3" x14ac:dyDescent="0.25">
      <c r="A342" s="348" t="s">
        <v>1114</v>
      </c>
      <c r="B342" s="349" t="s">
        <v>653</v>
      </c>
      <c r="C342" s="348" t="s">
        <v>1107</v>
      </c>
    </row>
    <row r="343" spans="1:3" x14ac:dyDescent="0.25">
      <c r="A343" s="348" t="s">
        <v>1114</v>
      </c>
      <c r="B343" s="349" t="s">
        <v>653</v>
      </c>
      <c r="C343" s="348" t="s">
        <v>867</v>
      </c>
    </row>
    <row r="344" spans="1:3" x14ac:dyDescent="0.25">
      <c r="A344" s="348" t="s">
        <v>1114</v>
      </c>
      <c r="B344" s="349" t="s">
        <v>653</v>
      </c>
      <c r="C344" s="348" t="s">
        <v>741</v>
      </c>
    </row>
    <row r="345" spans="1:3" x14ac:dyDescent="0.25">
      <c r="A345" s="348" t="s">
        <v>1114</v>
      </c>
      <c r="B345" s="349" t="s">
        <v>653</v>
      </c>
      <c r="C345" s="348" t="s">
        <v>868</v>
      </c>
    </row>
    <row r="346" spans="1:3" x14ac:dyDescent="0.25">
      <c r="A346" s="348" t="s">
        <v>1114</v>
      </c>
      <c r="B346" s="349" t="s">
        <v>653</v>
      </c>
      <c r="C346" s="348" t="s">
        <v>869</v>
      </c>
    </row>
    <row r="347" spans="1:3" x14ac:dyDescent="0.25">
      <c r="A347" s="348" t="s">
        <v>1114</v>
      </c>
      <c r="B347" s="349" t="s">
        <v>653</v>
      </c>
      <c r="C347" s="348" t="s">
        <v>870</v>
      </c>
    </row>
    <row r="348" spans="1:3" x14ac:dyDescent="0.25">
      <c r="A348" s="348" t="s">
        <v>1114</v>
      </c>
      <c r="B348" s="349" t="s">
        <v>653</v>
      </c>
      <c r="C348" s="348" t="s">
        <v>871</v>
      </c>
    </row>
    <row r="349" spans="1:3" x14ac:dyDescent="0.25">
      <c r="A349" s="348" t="s">
        <v>1114</v>
      </c>
      <c r="B349" s="349" t="s">
        <v>653</v>
      </c>
      <c r="C349" s="348" t="s">
        <v>872</v>
      </c>
    </row>
    <row r="350" spans="1:3" x14ac:dyDescent="0.25">
      <c r="A350" s="348" t="s">
        <v>1114</v>
      </c>
      <c r="B350" s="349" t="s">
        <v>653</v>
      </c>
      <c r="C350" s="348" t="s">
        <v>873</v>
      </c>
    </row>
    <row r="351" spans="1:3" x14ac:dyDescent="0.25">
      <c r="A351" s="348" t="s">
        <v>1114</v>
      </c>
      <c r="B351" s="349" t="s">
        <v>653</v>
      </c>
      <c r="C351" s="348" t="s">
        <v>1108</v>
      </c>
    </row>
    <row r="352" spans="1:3" x14ac:dyDescent="0.25">
      <c r="A352" s="348" t="s">
        <v>1114</v>
      </c>
      <c r="B352" s="349" t="s">
        <v>653</v>
      </c>
      <c r="C352" s="352" t="s">
        <v>874</v>
      </c>
    </row>
    <row r="353" spans="1:3" x14ac:dyDescent="0.25">
      <c r="A353" s="348" t="s">
        <v>1114</v>
      </c>
      <c r="B353" s="349" t="s">
        <v>653</v>
      </c>
      <c r="C353" s="352" t="s">
        <v>1109</v>
      </c>
    </row>
    <row r="354" spans="1:3" x14ac:dyDescent="0.25">
      <c r="A354" s="348" t="s">
        <v>1114</v>
      </c>
      <c r="B354" s="349" t="s">
        <v>653</v>
      </c>
      <c r="C354" s="352" t="s">
        <v>875</v>
      </c>
    </row>
    <row r="355" spans="1:3" x14ac:dyDescent="0.25">
      <c r="A355" s="348" t="s">
        <v>1114</v>
      </c>
      <c r="B355" s="349" t="s">
        <v>653</v>
      </c>
      <c r="C355" s="348" t="s">
        <v>876</v>
      </c>
    </row>
    <row r="356" spans="1:3" x14ac:dyDescent="0.25">
      <c r="A356" s="348" t="s">
        <v>1114</v>
      </c>
      <c r="B356" s="349" t="s">
        <v>653</v>
      </c>
      <c r="C356" s="348" t="s">
        <v>1110</v>
      </c>
    </row>
    <row r="357" spans="1:3" x14ac:dyDescent="0.25">
      <c r="A357" s="348" t="s">
        <v>1114</v>
      </c>
      <c r="B357" s="349" t="s">
        <v>653</v>
      </c>
      <c r="C357" s="348" t="s">
        <v>877</v>
      </c>
    </row>
    <row r="358" spans="1:3" x14ac:dyDescent="0.25">
      <c r="A358" s="348" t="s">
        <v>1114</v>
      </c>
      <c r="B358" s="349" t="s">
        <v>653</v>
      </c>
      <c r="C358" s="348" t="s">
        <v>878</v>
      </c>
    </row>
    <row r="359" spans="1:3" x14ac:dyDescent="0.25">
      <c r="A359" s="348" t="s">
        <v>1114</v>
      </c>
      <c r="B359" s="349" t="s">
        <v>653</v>
      </c>
      <c r="C359" s="348" t="s">
        <v>879</v>
      </c>
    </row>
    <row r="360" spans="1:3" x14ac:dyDescent="0.25">
      <c r="A360" s="348" t="s">
        <v>1114</v>
      </c>
      <c r="B360" s="349" t="s">
        <v>653</v>
      </c>
      <c r="C360" s="348" t="s">
        <v>880</v>
      </c>
    </row>
    <row r="361" spans="1:3" x14ac:dyDescent="0.25">
      <c r="A361" s="348" t="s">
        <v>1114</v>
      </c>
      <c r="B361" s="349" t="s">
        <v>653</v>
      </c>
      <c r="C361" s="348" t="s">
        <v>1111</v>
      </c>
    </row>
    <row r="362" spans="1:3" x14ac:dyDescent="0.25">
      <c r="A362" s="348" t="s">
        <v>1114</v>
      </c>
      <c r="B362" s="349" t="s">
        <v>653</v>
      </c>
      <c r="C362" s="352" t="s">
        <v>851</v>
      </c>
    </row>
    <row r="363" spans="1:3" x14ac:dyDescent="0.25">
      <c r="A363" s="348" t="s">
        <v>1114</v>
      </c>
      <c r="B363" s="349" t="s">
        <v>653</v>
      </c>
      <c r="C363" s="348" t="s">
        <v>881</v>
      </c>
    </row>
    <row r="364" spans="1:3" x14ac:dyDescent="0.25">
      <c r="A364" s="348" t="s">
        <v>1114</v>
      </c>
      <c r="B364" s="349" t="s">
        <v>653</v>
      </c>
      <c r="C364" s="348" t="s">
        <v>1112</v>
      </c>
    </row>
    <row r="365" spans="1:3" x14ac:dyDescent="0.25">
      <c r="A365" s="348" t="s">
        <v>1114</v>
      </c>
      <c r="B365" s="349" t="s">
        <v>653</v>
      </c>
      <c r="C365" s="348" t="s">
        <v>882</v>
      </c>
    </row>
    <row r="366" spans="1:3" x14ac:dyDescent="0.25">
      <c r="A366" s="348" t="s">
        <v>1114</v>
      </c>
      <c r="B366" s="349" t="s">
        <v>653</v>
      </c>
      <c r="C366" s="348" t="s">
        <v>883</v>
      </c>
    </row>
    <row r="367" spans="1:3" x14ac:dyDescent="0.25">
      <c r="A367" s="348" t="s">
        <v>1114</v>
      </c>
      <c r="B367" s="349" t="s">
        <v>653</v>
      </c>
      <c r="C367" s="348" t="s">
        <v>884</v>
      </c>
    </row>
    <row r="368" spans="1:3" x14ac:dyDescent="0.25">
      <c r="A368" s="348" t="s">
        <v>1114</v>
      </c>
      <c r="B368" s="349" t="s">
        <v>653</v>
      </c>
      <c r="C368" s="348" t="s">
        <v>885</v>
      </c>
    </row>
    <row r="369" spans="1:3" x14ac:dyDescent="0.25">
      <c r="A369" s="348" t="s">
        <v>1114</v>
      </c>
      <c r="B369" s="349" t="s">
        <v>653</v>
      </c>
      <c r="C369" s="348" t="s">
        <v>886</v>
      </c>
    </row>
    <row r="370" spans="1:3" x14ac:dyDescent="0.25">
      <c r="A370" s="348" t="s">
        <v>1114</v>
      </c>
      <c r="B370" s="349" t="s">
        <v>653</v>
      </c>
      <c r="C370" s="348" t="s">
        <v>887</v>
      </c>
    </row>
    <row r="371" spans="1:3" x14ac:dyDescent="0.25">
      <c r="A371" s="348" t="s">
        <v>1114</v>
      </c>
      <c r="B371" s="349" t="s">
        <v>653</v>
      </c>
      <c r="C371" s="348" t="s">
        <v>1113</v>
      </c>
    </row>
  </sheetData>
  <sheetProtection algorithmName="SHA-512" hashValue="vDcRueMc9BS0Q+4qybu4dT5LyiP3z4gjEUbwt6lCqkzLJ9xfjuw8SV4AV2NIPXYKcot7daIKZE/sSxWUwDPg0Q==" saltValue="P+IiEobpYLMwd+8x+C9HWw==" spinCount="100000" sheet="1" objects="1" scenarios="1"/>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F5AA0-D097-4008-9204-8244BD37354E}">
  <sheetPr>
    <tabColor theme="1"/>
  </sheetPr>
  <dimension ref="A1:AQ51"/>
  <sheetViews>
    <sheetView zoomScale="80" zoomScaleNormal="80" workbookViewId="0"/>
  </sheetViews>
  <sheetFormatPr defaultColWidth="9.140625" defaultRowHeight="15" x14ac:dyDescent="0.25"/>
  <cols>
    <col min="1" max="1" width="9.140625" style="62"/>
    <col min="2" max="2" width="14.85546875" style="62" bestFit="1" customWidth="1"/>
    <col min="3" max="3" width="10.85546875" style="62" bestFit="1" customWidth="1"/>
    <col min="4" max="4" width="12.85546875" style="62" bestFit="1" customWidth="1"/>
    <col min="5" max="5" width="11.140625" style="62" bestFit="1" customWidth="1"/>
    <col min="6" max="6" width="12.140625" style="62" bestFit="1" customWidth="1"/>
    <col min="7" max="7" width="10.5703125" style="62" bestFit="1" customWidth="1"/>
    <col min="8" max="8" width="34.140625" style="62" bestFit="1" customWidth="1"/>
    <col min="9" max="9" width="10" style="62" bestFit="1" customWidth="1"/>
    <col min="10" max="14" width="9.140625" style="62"/>
    <col min="15" max="15" width="16.42578125" style="62" bestFit="1" customWidth="1"/>
    <col min="16" max="16" width="16.42578125" style="62" customWidth="1"/>
    <col min="17" max="17" width="19.7109375" style="62" bestFit="1" customWidth="1"/>
    <col min="18" max="18" width="20" style="62" bestFit="1" customWidth="1"/>
    <col min="19" max="20" width="25.85546875" style="62" customWidth="1"/>
    <col min="21" max="21" width="19.7109375" style="62" bestFit="1" customWidth="1"/>
    <col min="22" max="22" width="19.7109375" style="62" customWidth="1"/>
    <col min="23" max="28" width="9.140625" style="62"/>
    <col min="29" max="30" width="6" style="62" bestFit="1" customWidth="1"/>
    <col min="31" max="31" width="10.7109375" style="62" customWidth="1"/>
    <col min="32" max="36" width="6.28515625" style="62" bestFit="1" customWidth="1"/>
    <col min="37" max="39" width="7.28515625" style="62" bestFit="1" customWidth="1"/>
    <col min="40" max="40" width="6" style="62" bestFit="1" customWidth="1"/>
    <col min="41" max="42" width="9.140625" style="62"/>
    <col min="43" max="43" width="67.85546875" style="62" customWidth="1"/>
    <col min="44" max="16384" width="9.140625" style="62"/>
  </cols>
  <sheetData>
    <row r="1" spans="1:43" x14ac:dyDescent="0.25">
      <c r="A1" s="345"/>
      <c r="Z1" s="676" t="s">
        <v>888</v>
      </c>
      <c r="AA1" s="676"/>
      <c r="AB1" s="676"/>
      <c r="AE1" s="676" t="s">
        <v>889</v>
      </c>
      <c r="AF1" s="676"/>
      <c r="AG1" s="676"/>
    </row>
    <row r="2" spans="1:43" ht="45" x14ac:dyDescent="0.25">
      <c r="B2" s="63" t="s">
        <v>890</v>
      </c>
      <c r="C2" s="63"/>
      <c r="D2" s="63"/>
      <c r="E2" s="63"/>
      <c r="F2" s="63"/>
      <c r="G2" s="63"/>
      <c r="H2" s="63"/>
      <c r="I2" s="63"/>
      <c r="O2" s="63" t="s">
        <v>891</v>
      </c>
      <c r="P2" s="413" t="s">
        <v>892</v>
      </c>
      <c r="Q2" s="63" t="s">
        <v>893</v>
      </c>
      <c r="R2" s="63" t="s">
        <v>894</v>
      </c>
      <c r="S2" s="63" t="s">
        <v>895</v>
      </c>
      <c r="T2" s="63" t="s">
        <v>896</v>
      </c>
      <c r="U2" s="63" t="s">
        <v>897</v>
      </c>
      <c r="Z2" s="69"/>
      <c r="AA2" s="62">
        <v>1</v>
      </c>
      <c r="AC2" s="450"/>
      <c r="AD2" s="450"/>
      <c r="AE2" s="69" t="s">
        <v>898</v>
      </c>
      <c r="AF2" s="62">
        <v>0.25</v>
      </c>
      <c r="AG2" s="62" t="s">
        <v>899</v>
      </c>
      <c r="AH2" s="450"/>
      <c r="AI2" s="450"/>
      <c r="AJ2" s="450"/>
      <c r="AK2" s="450"/>
      <c r="AL2" s="450"/>
      <c r="AM2" s="450"/>
      <c r="AN2" s="450"/>
      <c r="AP2" s="680" t="s">
        <v>333</v>
      </c>
      <c r="AQ2" s="680"/>
    </row>
    <row r="3" spans="1:43" ht="45" x14ac:dyDescent="0.25">
      <c r="B3" s="386" t="s">
        <v>900</v>
      </c>
      <c r="C3" s="387" t="s">
        <v>901</v>
      </c>
      <c r="D3" s="387" t="s">
        <v>902</v>
      </c>
      <c r="E3" s="388" t="s">
        <v>903</v>
      </c>
      <c r="F3" s="389" t="s">
        <v>904</v>
      </c>
      <c r="G3" s="389" t="s">
        <v>905</v>
      </c>
      <c r="H3" s="386" t="s">
        <v>906</v>
      </c>
      <c r="I3" s="386" t="s">
        <v>907</v>
      </c>
      <c r="O3" s="64" t="s">
        <v>908</v>
      </c>
      <c r="P3" s="414">
        <v>1</v>
      </c>
      <c r="Q3" s="64">
        <f>'1.Başvuru Formu'!D113+'1.Başvuru Formu'!D114</f>
        <v>0</v>
      </c>
      <c r="R3" s="64">
        <f>Q3</f>
        <v>0</v>
      </c>
      <c r="S3" s="64">
        <v>0</v>
      </c>
      <c r="T3" s="64">
        <v>0</v>
      </c>
      <c r="U3" s="64">
        <f>R3</f>
        <v>0</v>
      </c>
      <c r="Z3" s="69"/>
      <c r="AA3" s="62">
        <v>1.5</v>
      </c>
      <c r="AC3" s="449"/>
      <c r="AD3" s="449"/>
      <c r="AE3" s="69" t="s">
        <v>909</v>
      </c>
      <c r="AF3" s="62">
        <v>0.5</v>
      </c>
      <c r="AG3" s="62" t="s">
        <v>899</v>
      </c>
      <c r="AH3" s="449"/>
      <c r="AI3" s="449"/>
      <c r="AJ3" s="449"/>
      <c r="AK3" s="449"/>
      <c r="AL3" s="449"/>
      <c r="AM3" s="449"/>
      <c r="AN3" s="449"/>
      <c r="AP3" s="62">
        <v>1</v>
      </c>
      <c r="AQ3" s="70" t="str">
        <f>'Hidden Lists'!U3</f>
        <v>Grup tesisleri çok yakındadır ve seçilen herhangi bir 2 alt grup/köyde 6 tesis arasında seyahat etme süresi dahil olmak üzere 8 saat içinde her denetçi için 6'dan fazla araziyi ziyaret etmek kolaydır</v>
      </c>
    </row>
    <row r="4" spans="1:43" ht="30" x14ac:dyDescent="0.25">
      <c r="B4" s="65" t="s">
        <v>910</v>
      </c>
      <c r="C4" s="65">
        <f t="shared" ref="C4:C9" si="0">IF(D4&lt;F4,SMALL(E4:F4,1),ROUNDUP(D4,0))</f>
        <v>0</v>
      </c>
      <c r="D4" s="65">
        <f>SQRT(E4)</f>
        <v>0</v>
      </c>
      <c r="E4" s="65">
        <f>FarmIDApp[[#Totals],[İşletme Adı]]</f>
        <v>0</v>
      </c>
      <c r="F4" s="65">
        <v>1</v>
      </c>
      <c r="G4" s="390" t="s">
        <v>911</v>
      </c>
      <c r="H4" s="65" t="s">
        <v>912</v>
      </c>
      <c r="I4" s="65" t="s">
        <v>913</v>
      </c>
      <c r="O4" s="64" t="s">
        <v>914</v>
      </c>
      <c r="P4" s="414">
        <v>6</v>
      </c>
      <c r="Q4" s="64">
        <v>6</v>
      </c>
      <c r="R4" s="64">
        <v>6</v>
      </c>
      <c r="S4" s="64">
        <v>0</v>
      </c>
      <c r="T4" s="64">
        <v>0</v>
      </c>
      <c r="U4" s="64">
        <v>6</v>
      </c>
      <c r="AA4" s="62">
        <v>1.75</v>
      </c>
      <c r="AC4" s="213"/>
      <c r="AD4" s="213"/>
      <c r="AE4" s="213"/>
      <c r="AF4" s="213"/>
      <c r="AG4" s="213"/>
      <c r="AH4" s="213"/>
      <c r="AI4" s="213"/>
      <c r="AJ4" s="213"/>
      <c r="AK4" s="213"/>
      <c r="AL4" s="213"/>
      <c r="AM4" s="213"/>
      <c r="AN4" s="213"/>
      <c r="AP4" s="62">
        <v>1.1000000000000001</v>
      </c>
      <c r="AQ4" s="70" t="str">
        <f>'Hidden Lists'!U4</f>
        <v>Grup tesisleri ulaşılabilir mesafededir ve seçilen 2 alt grup/köyde 5 tesis arasında seyahat etme süresi de dahil olmak üzere 8 saat içinde 5 araziye kadar ziyaret makuldür.</v>
      </c>
    </row>
    <row r="5" spans="1:43" ht="45" x14ac:dyDescent="0.25">
      <c r="B5" s="65" t="s">
        <v>915</v>
      </c>
      <c r="C5" s="65">
        <f t="shared" si="0"/>
        <v>0</v>
      </c>
      <c r="D5" s="65">
        <f>E5*G5</f>
        <v>0</v>
      </c>
      <c r="E5" s="65">
        <f>'1.Başvuru Formu'!I43</f>
        <v>0</v>
      </c>
      <c r="F5" s="446">
        <v>3</v>
      </c>
      <c r="G5" s="65">
        <v>0.33</v>
      </c>
      <c r="H5" s="65" t="s">
        <v>916</v>
      </c>
      <c r="I5" s="65" t="s">
        <v>917</v>
      </c>
      <c r="O5" s="64" t="s">
        <v>918</v>
      </c>
      <c r="P5" s="414">
        <v>11</v>
      </c>
      <c r="Q5" s="64">
        <v>9</v>
      </c>
      <c r="R5" s="64">
        <v>6</v>
      </c>
      <c r="S5" s="65" t="s">
        <v>919</v>
      </c>
      <c r="T5" s="64">
        <v>1</v>
      </c>
      <c r="U5" s="64">
        <v>9</v>
      </c>
      <c r="AP5" s="62">
        <v>1.2</v>
      </c>
      <c r="AQ5" s="70" t="str">
        <f>'Hidden Lists'!U5</f>
        <v>Grup tesisleri birbirinden uzaktadır ve seçilen 2 alt grup/köyde 4 tesis arasında seyahat etme süresi de dahil olmak üzere 8 saat içinde 4 araziye kadar ziyaret makuldür.</v>
      </c>
    </row>
    <row r="6" spans="1:43" ht="45" x14ac:dyDescent="0.25">
      <c r="B6" s="65" t="s">
        <v>920</v>
      </c>
      <c r="C6" s="65">
        <f t="shared" si="0"/>
        <v>0</v>
      </c>
      <c r="D6" s="65">
        <f>E6*G6</f>
        <v>0</v>
      </c>
      <c r="E6" s="65">
        <f>'1.Başvuru Formu'!I44</f>
        <v>0</v>
      </c>
      <c r="F6" s="446">
        <v>3</v>
      </c>
      <c r="G6" s="65">
        <v>0.33</v>
      </c>
      <c r="H6" s="65" t="s">
        <v>916</v>
      </c>
      <c r="I6" s="65" t="s">
        <v>917</v>
      </c>
      <c r="O6" s="64" t="s">
        <v>921</v>
      </c>
      <c r="P6" s="414">
        <v>51</v>
      </c>
      <c r="Q6" s="64">
        <v>15</v>
      </c>
      <c r="R6" s="64">
        <v>7</v>
      </c>
      <c r="S6" s="65" t="s">
        <v>922</v>
      </c>
      <c r="T6" s="64">
        <v>2</v>
      </c>
      <c r="U6" s="64">
        <v>12</v>
      </c>
      <c r="AP6" s="62">
        <v>1.3</v>
      </c>
      <c r="AQ6" s="70" t="str">
        <f>'Hidden Lists'!U6</f>
        <v>Grup tesisleri birbirinden oldukça uzaktadır ve seçilen 2 alt grup/köyde 3 tesis arasında seyahat etme süresi de dahil olmak üzere 8 saat içinde 3 araziye kadar ziyaret makuldür.</v>
      </c>
    </row>
    <row r="7" spans="1:43" ht="45" x14ac:dyDescent="0.25">
      <c r="B7" s="65" t="s">
        <v>923</v>
      </c>
      <c r="C7" s="65">
        <f t="shared" si="0"/>
        <v>0</v>
      </c>
      <c r="D7" s="65">
        <f>E7*G7</f>
        <v>0</v>
      </c>
      <c r="E7" s="65">
        <f>'1.Başvuru Formu'!I45</f>
        <v>0</v>
      </c>
      <c r="F7" s="446">
        <v>3</v>
      </c>
      <c r="G7" s="65">
        <v>0.33</v>
      </c>
      <c r="H7" s="65" t="s">
        <v>916</v>
      </c>
      <c r="I7" s="65" t="s">
        <v>917</v>
      </c>
      <c r="O7" s="64" t="s">
        <v>924</v>
      </c>
      <c r="P7" s="414">
        <v>101</v>
      </c>
      <c r="Q7" s="64">
        <v>20</v>
      </c>
      <c r="R7" s="64">
        <v>10</v>
      </c>
      <c r="S7" s="65" t="s">
        <v>925</v>
      </c>
      <c r="T7" s="64">
        <v>2</v>
      </c>
      <c r="U7" s="64">
        <v>15</v>
      </c>
    </row>
    <row r="8" spans="1:43" ht="45" x14ac:dyDescent="0.25">
      <c r="B8" s="65" t="s">
        <v>926</v>
      </c>
      <c r="C8" s="65">
        <f t="shared" si="0"/>
        <v>0</v>
      </c>
      <c r="D8" s="65">
        <f>E8*G8</f>
        <v>0</v>
      </c>
      <c r="E8" s="65">
        <f>'1.Başvuru Formu'!I46</f>
        <v>0</v>
      </c>
      <c r="F8" s="446">
        <v>3</v>
      </c>
      <c r="G8" s="65">
        <v>1</v>
      </c>
      <c r="H8" s="65" t="s">
        <v>927</v>
      </c>
      <c r="I8" s="65" t="s">
        <v>928</v>
      </c>
      <c r="O8" s="64" t="s">
        <v>929</v>
      </c>
      <c r="P8" s="414">
        <v>251</v>
      </c>
      <c r="Q8" s="64">
        <v>32</v>
      </c>
      <c r="R8" s="64">
        <v>12</v>
      </c>
      <c r="S8" s="65" t="s">
        <v>930</v>
      </c>
      <c r="T8" s="64">
        <v>5</v>
      </c>
      <c r="U8" s="64">
        <v>18</v>
      </c>
      <c r="AO8" s="680" t="s">
        <v>931</v>
      </c>
      <c r="AP8" s="680"/>
      <c r="AQ8" s="680"/>
    </row>
    <row r="9" spans="1:43" ht="45" x14ac:dyDescent="0.25">
      <c r="B9" s="65" t="s">
        <v>932</v>
      </c>
      <c r="C9" s="65">
        <f t="shared" si="0"/>
        <v>0</v>
      </c>
      <c r="D9" s="65">
        <f>(SQRT(E9)*0.5)</f>
        <v>0</v>
      </c>
      <c r="E9" s="65">
        <f>'1.Başvuru Formu'!I47</f>
        <v>0</v>
      </c>
      <c r="F9" s="65">
        <v>3</v>
      </c>
      <c r="G9" s="391" t="s">
        <v>933</v>
      </c>
      <c r="H9" s="65" t="s">
        <v>934</v>
      </c>
      <c r="I9" s="65" t="s">
        <v>935</v>
      </c>
      <c r="O9" s="64" t="s">
        <v>936</v>
      </c>
      <c r="P9" s="414">
        <v>501</v>
      </c>
      <c r="Q9" s="64">
        <v>40</v>
      </c>
      <c r="R9" s="64">
        <v>15</v>
      </c>
      <c r="S9" s="65" t="s">
        <v>937</v>
      </c>
      <c r="T9" s="64">
        <v>6</v>
      </c>
      <c r="U9" s="64">
        <v>20</v>
      </c>
      <c r="AO9" s="62" t="s">
        <v>938</v>
      </c>
      <c r="AP9" s="62">
        <v>0.9</v>
      </c>
      <c r="AQ9" s="70" t="s">
        <v>939</v>
      </c>
    </row>
    <row r="10" spans="1:43" ht="45" x14ac:dyDescent="0.25">
      <c r="B10" s="65" t="s">
        <v>940</v>
      </c>
      <c r="C10" s="65">
        <f>IF(D10&lt;F10,SMALL(E10:F10,1),ROUNDUP(D10,0))</f>
        <v>0</v>
      </c>
      <c r="D10" s="65">
        <f>SQRT(E10)</f>
        <v>0</v>
      </c>
      <c r="E10" s="392">
        <f>'1.Başvuru Formu'!K96</f>
        <v>0</v>
      </c>
      <c r="F10" s="446">
        <v>3</v>
      </c>
      <c r="G10" s="390" t="s">
        <v>911</v>
      </c>
      <c r="H10" s="65" t="s">
        <v>941</v>
      </c>
      <c r="I10" s="65" t="s">
        <v>942</v>
      </c>
      <c r="O10" s="64" t="s">
        <v>943</v>
      </c>
      <c r="P10" s="414">
        <v>1501</v>
      </c>
      <c r="Q10" s="64">
        <v>50</v>
      </c>
      <c r="R10" s="64">
        <v>18</v>
      </c>
      <c r="S10" s="65" t="s">
        <v>944</v>
      </c>
      <c r="T10" s="64">
        <v>7</v>
      </c>
      <c r="U10" s="64">
        <v>25</v>
      </c>
      <c r="AO10" s="62" t="s">
        <v>945</v>
      </c>
      <c r="AP10" s="62">
        <v>1</v>
      </c>
      <c r="AQ10" s="70" t="s">
        <v>946</v>
      </c>
    </row>
    <row r="11" spans="1:43" x14ac:dyDescent="0.25">
      <c r="F11" s="62" t="s">
        <v>947</v>
      </c>
      <c r="O11" s="64" t="s">
        <v>948</v>
      </c>
      <c r="P11" s="414">
        <v>4001</v>
      </c>
      <c r="Q11" s="64">
        <v>65</v>
      </c>
      <c r="R11" s="64">
        <v>25</v>
      </c>
      <c r="S11" s="64" t="s">
        <v>949</v>
      </c>
      <c r="T11" s="64">
        <v>8</v>
      </c>
      <c r="U11" s="64">
        <v>30</v>
      </c>
      <c r="AO11" s="62" t="s">
        <v>337</v>
      </c>
      <c r="AP11" s="62">
        <v>1.1000000000000001</v>
      </c>
      <c r="AQ11" s="70" t="s">
        <v>950</v>
      </c>
    </row>
    <row r="12" spans="1:43" x14ac:dyDescent="0.25">
      <c r="AO12" s="62" t="s">
        <v>951</v>
      </c>
      <c r="AP12" s="62">
        <v>1.1499999999999999</v>
      </c>
      <c r="AQ12" s="70" t="s">
        <v>952</v>
      </c>
    </row>
    <row r="13" spans="1:43" x14ac:dyDescent="0.25">
      <c r="AO13" s="62" t="s">
        <v>953</v>
      </c>
      <c r="AP13" s="62">
        <v>1.2</v>
      </c>
      <c r="AQ13" s="70" t="s">
        <v>954</v>
      </c>
    </row>
    <row r="14" spans="1:43" ht="30" customHeight="1" x14ac:dyDescent="0.25">
      <c r="O14" s="677" t="s">
        <v>955</v>
      </c>
      <c r="P14" s="678"/>
      <c r="Q14" s="679"/>
      <c r="S14" s="681" t="s">
        <v>956</v>
      </c>
      <c r="T14" s="682"/>
      <c r="U14" s="244"/>
      <c r="V14" s="448" t="s">
        <v>957</v>
      </c>
      <c r="W14" s="448"/>
      <c r="X14" s="448">
        <f>'2.Denetim Planı'!B85</f>
        <v>0</v>
      </c>
      <c r="Y14" s="448"/>
    </row>
    <row r="15" spans="1:43" x14ac:dyDescent="0.25">
      <c r="O15" s="62" t="s">
        <v>958</v>
      </c>
      <c r="Q15" s="62">
        <f>('2.Denetim Planı'!B72-'2.Denetim Planı'!B71)+1</f>
        <v>1</v>
      </c>
      <c r="S15" s="64"/>
      <c r="T15" s="184" t="s">
        <v>959</v>
      </c>
      <c r="U15" s="184" t="s">
        <v>960</v>
      </c>
      <c r="V15" s="184" t="s">
        <v>961</v>
      </c>
      <c r="W15" s="184" t="s">
        <v>962</v>
      </c>
      <c r="X15" s="184" t="s">
        <v>963</v>
      </c>
      <c r="Y15" s="184" t="s">
        <v>964</v>
      </c>
    </row>
    <row r="16" spans="1:43" x14ac:dyDescent="0.25">
      <c r="O16" s="62" t="s">
        <v>965</v>
      </c>
      <c r="Q16" s="178">
        <f>ROUNDUP('2.Denetim Planı'!E69,0)</f>
        <v>1</v>
      </c>
      <c r="S16" s="64" t="s">
        <v>966</v>
      </c>
      <c r="T16" s="452">
        <f>'1.Başvuru Formu'!B96</f>
        <v>0</v>
      </c>
      <c r="U16" s="182">
        <f>'1.Başvuru Formu'!C96</f>
        <v>0</v>
      </c>
      <c r="V16" s="452">
        <f>SUM(T16:U16)</f>
        <v>0</v>
      </c>
      <c r="W16" s="183" t="e">
        <f>(SUM(T16:U16)/(SUM($T$19:$U$19)))</f>
        <v>#DIV/0!</v>
      </c>
      <c r="X16" s="183" t="e">
        <f>T16/(T16+U16)</f>
        <v>#DIV/0!</v>
      </c>
      <c r="Y16" s="183" t="e">
        <f>U16/(T16+U16)</f>
        <v>#DIV/0!</v>
      </c>
    </row>
    <row r="17" spans="15:25" x14ac:dyDescent="0.25">
      <c r="P17" s="1"/>
      <c r="Q17" s="62" t="s">
        <v>341</v>
      </c>
      <c r="S17" s="64" t="s">
        <v>967</v>
      </c>
      <c r="T17" s="182">
        <f>'1.Başvuru Formu'!D96</f>
        <v>0</v>
      </c>
      <c r="U17" s="182">
        <f>'1.Başvuru Formu'!E96</f>
        <v>0</v>
      </c>
      <c r="V17" s="182">
        <f>SUM(T17:U17)</f>
        <v>0</v>
      </c>
      <c r="W17" s="183" t="e">
        <f>(SUM(T17:U17)/(SUM($T$19:$U$19)))</f>
        <v>#DIV/0!</v>
      </c>
      <c r="X17" s="183" t="e">
        <f>T17/(T17+U17)</f>
        <v>#DIV/0!</v>
      </c>
      <c r="Y17" s="183" t="e">
        <f>U17/(T17+U17)</f>
        <v>#DIV/0!</v>
      </c>
    </row>
    <row r="18" spans="15:25" ht="15" customHeight="1" x14ac:dyDescent="0.25">
      <c r="S18" s="64"/>
      <c r="T18" s="182"/>
      <c r="U18" s="182"/>
      <c r="V18" s="64"/>
      <c r="W18" s="183"/>
      <c r="X18" s="183"/>
      <c r="Y18" s="183"/>
    </row>
    <row r="19" spans="15:25" x14ac:dyDescent="0.25">
      <c r="S19" s="64" t="s">
        <v>968</v>
      </c>
      <c r="T19" s="452">
        <f>SUM(T16:T18)</f>
        <v>0</v>
      </c>
      <c r="U19" s="182">
        <f>SUM(U16:U18)</f>
        <v>0</v>
      </c>
      <c r="V19" s="452">
        <f>SUM(T19:U19)</f>
        <v>0</v>
      </c>
      <c r="W19" s="64"/>
      <c r="X19" s="64"/>
      <c r="Y19" s="64"/>
    </row>
    <row r="20" spans="15:25" x14ac:dyDescent="0.25">
      <c r="O20" s="677" t="s">
        <v>969</v>
      </c>
      <c r="P20" s="678"/>
      <c r="Q20" s="679"/>
      <c r="T20" s="180"/>
      <c r="W20" s="181"/>
    </row>
    <row r="21" spans="15:25" x14ac:dyDescent="0.25">
      <c r="O21" s="62" t="s">
        <v>970</v>
      </c>
      <c r="Q21" s="7">
        <f>IF('1.Başvuru Formu'!D36='Hidden Lists'!C10,1,0)</f>
        <v>0</v>
      </c>
      <c r="S21" s="683" t="s">
        <v>971</v>
      </c>
      <c r="T21" s="684"/>
      <c r="U21" s="684"/>
      <c r="V21" s="684"/>
      <c r="W21" s="684"/>
      <c r="X21" s="684"/>
    </row>
    <row r="22" spans="15:25" x14ac:dyDescent="0.25">
      <c r="O22" s="62" t="s">
        <v>972</v>
      </c>
      <c r="Q22" s="7">
        <f>IF('1.Başvuru Formu'!D47&gt;0,0,1)</f>
        <v>1</v>
      </c>
      <c r="T22" s="62" t="s">
        <v>961</v>
      </c>
      <c r="U22" s="62" t="s">
        <v>959</v>
      </c>
      <c r="V22" s="62" t="s">
        <v>960</v>
      </c>
    </row>
    <row r="23" spans="15:25" x14ac:dyDescent="0.25">
      <c r="O23" s="62" t="s">
        <v>973</v>
      </c>
      <c r="Q23" s="7">
        <f>Q21+Q22</f>
        <v>1</v>
      </c>
      <c r="S23" s="64" t="s">
        <v>974</v>
      </c>
      <c r="T23" s="179" t="e">
        <f>($X$14*W16)</f>
        <v>#DIV/0!</v>
      </c>
      <c r="U23" s="178" t="e">
        <f>T23*X16</f>
        <v>#DIV/0!</v>
      </c>
      <c r="V23" s="178" t="e">
        <f>T23*Y16</f>
        <v>#DIV/0!</v>
      </c>
    </row>
    <row r="24" spans="15:25" x14ac:dyDescent="0.25">
      <c r="S24" s="64" t="s">
        <v>975</v>
      </c>
      <c r="T24" s="179" t="e">
        <f>($X$14*W17)</f>
        <v>#DIV/0!</v>
      </c>
      <c r="U24" s="178" t="e">
        <f>T24*X17</f>
        <v>#DIV/0!</v>
      </c>
      <c r="V24" s="178" t="e">
        <f>T24*Y17</f>
        <v>#DIV/0!</v>
      </c>
    </row>
    <row r="25" spans="15:25" x14ac:dyDescent="0.25">
      <c r="S25" s="64" t="s">
        <v>968</v>
      </c>
      <c r="T25" s="179"/>
    </row>
    <row r="28" spans="15:25" x14ac:dyDescent="0.25">
      <c r="S28" s="683" t="s">
        <v>976</v>
      </c>
      <c r="T28" s="684"/>
      <c r="U28" s="684"/>
      <c r="V28" s="684"/>
      <c r="W28" s="684"/>
      <c r="X28" s="684"/>
    </row>
    <row r="29" spans="15:25" x14ac:dyDescent="0.25">
      <c r="T29" s="62" t="s">
        <v>961</v>
      </c>
      <c r="U29" s="62" t="s">
        <v>959</v>
      </c>
      <c r="V29" s="62" t="s">
        <v>960</v>
      </c>
    </row>
    <row r="30" spans="15:25" x14ac:dyDescent="0.25">
      <c r="S30" s="64" t="s">
        <v>974</v>
      </c>
      <c r="T30" s="179" t="e">
        <f t="shared" ref="T30:V31" si="1">_xlfn.FLOOR.MATH(T23,1)</f>
        <v>#DIV/0!</v>
      </c>
      <c r="U30" s="179" t="e">
        <f t="shared" si="1"/>
        <v>#DIV/0!</v>
      </c>
      <c r="V30" s="179" t="e">
        <f t="shared" si="1"/>
        <v>#DIV/0!</v>
      </c>
    </row>
    <row r="31" spans="15:25" x14ac:dyDescent="0.25">
      <c r="S31" s="64" t="s">
        <v>975</v>
      </c>
      <c r="T31" s="179" t="e">
        <f t="shared" si="1"/>
        <v>#DIV/0!</v>
      </c>
      <c r="U31" s="179" t="e">
        <f t="shared" si="1"/>
        <v>#DIV/0!</v>
      </c>
      <c r="V31" s="179" t="e">
        <f t="shared" si="1"/>
        <v>#DIV/0!</v>
      </c>
    </row>
    <row r="32" spans="15:25" x14ac:dyDescent="0.25">
      <c r="S32" s="64" t="s">
        <v>968</v>
      </c>
      <c r="T32" s="179"/>
    </row>
    <row r="34" spans="19:24" x14ac:dyDescent="0.25">
      <c r="S34" s="683" t="s">
        <v>977</v>
      </c>
      <c r="T34" s="684"/>
      <c r="U34" s="684"/>
      <c r="V34" s="684"/>
      <c r="W34" s="684"/>
      <c r="X34" s="684"/>
    </row>
    <row r="35" spans="19:24" x14ac:dyDescent="0.25">
      <c r="T35" s="62" t="s">
        <v>961</v>
      </c>
      <c r="U35" s="62" t="s">
        <v>959</v>
      </c>
      <c r="V35" s="62" t="s">
        <v>960</v>
      </c>
    </row>
    <row r="36" spans="19:24" x14ac:dyDescent="0.25">
      <c r="S36" s="64" t="s">
        <v>974</v>
      </c>
      <c r="T36" s="179" t="e">
        <f t="shared" ref="T36:V38" si="2">T23-T30</f>
        <v>#DIV/0!</v>
      </c>
      <c r="U36" s="179" t="e">
        <f t="shared" si="2"/>
        <v>#DIV/0!</v>
      </c>
      <c r="V36" s="179" t="e">
        <f t="shared" si="2"/>
        <v>#DIV/0!</v>
      </c>
    </row>
    <row r="37" spans="19:24" x14ac:dyDescent="0.25">
      <c r="S37" s="64" t="s">
        <v>975</v>
      </c>
      <c r="T37" s="179" t="e">
        <f t="shared" si="2"/>
        <v>#DIV/0!</v>
      </c>
      <c r="U37" s="179" t="e">
        <f t="shared" si="2"/>
        <v>#DIV/0!</v>
      </c>
      <c r="V37" s="179" t="e">
        <f t="shared" si="2"/>
        <v>#DIV/0!</v>
      </c>
    </row>
    <row r="38" spans="19:24" x14ac:dyDescent="0.25">
      <c r="S38" s="64" t="s">
        <v>968</v>
      </c>
      <c r="T38" s="179">
        <f t="shared" si="2"/>
        <v>0</v>
      </c>
      <c r="U38" s="179">
        <f t="shared" si="2"/>
        <v>0</v>
      </c>
      <c r="V38" s="179">
        <f t="shared" si="2"/>
        <v>0</v>
      </c>
    </row>
    <row r="40" spans="19:24" x14ac:dyDescent="0.25">
      <c r="S40" s="683" t="s">
        <v>978</v>
      </c>
      <c r="T40" s="684"/>
      <c r="U40" s="684"/>
      <c r="V40" s="684"/>
      <c r="W40" s="684"/>
      <c r="X40" s="684"/>
    </row>
    <row r="41" spans="19:24" x14ac:dyDescent="0.25">
      <c r="T41" s="62" t="s">
        <v>961</v>
      </c>
      <c r="U41" s="62" t="s">
        <v>959</v>
      </c>
      <c r="V41" s="62" t="s">
        <v>960</v>
      </c>
    </row>
    <row r="42" spans="19:24" x14ac:dyDescent="0.25">
      <c r="S42" s="64" t="s">
        <v>974</v>
      </c>
      <c r="T42" s="185" t="e">
        <f t="shared" ref="T42:V43" si="3">IF(T36&lt;0.49,ROUNDDOWN(T23,0),ROUNDUP(T23,0))</f>
        <v>#DIV/0!</v>
      </c>
      <c r="U42" s="185" t="e">
        <f t="shared" si="3"/>
        <v>#DIV/0!</v>
      </c>
      <c r="V42" s="185" t="e">
        <f t="shared" si="3"/>
        <v>#DIV/0!</v>
      </c>
    </row>
    <row r="43" spans="19:24" x14ac:dyDescent="0.25">
      <c r="S43" s="64" t="s">
        <v>975</v>
      </c>
      <c r="T43" s="185" t="e">
        <f t="shared" si="3"/>
        <v>#DIV/0!</v>
      </c>
      <c r="U43" s="185" t="e">
        <f t="shared" si="3"/>
        <v>#DIV/0!</v>
      </c>
      <c r="V43" s="185" t="e">
        <f t="shared" si="3"/>
        <v>#DIV/0!</v>
      </c>
    </row>
    <row r="44" spans="19:24" x14ac:dyDescent="0.25">
      <c r="S44" s="64" t="s">
        <v>968</v>
      </c>
      <c r="T44" s="179"/>
      <c r="U44" s="179"/>
      <c r="V44" s="179"/>
    </row>
    <row r="51" spans="17:19" x14ac:dyDescent="0.25">
      <c r="Q51" s="7"/>
      <c r="R51" s="7"/>
      <c r="S51" s="7"/>
    </row>
  </sheetData>
  <sheetProtection algorithmName="SHA-512" hashValue="a+zy75f6yP0ghSenyTke9/kZBx/jsMAbveEfVdWYm81KI9Z/AdSG/2fv4hNQHKfjptaYhwyJOW1XVgsjzwQkKg==" saltValue="Pl/3QoPSCtXZD7TiqOvm7w==" spinCount="100000" sheet="1" objects="1" scenarios="1"/>
  <mergeCells count="11">
    <mergeCell ref="S21:X21"/>
    <mergeCell ref="S28:X28"/>
    <mergeCell ref="S34:X34"/>
    <mergeCell ref="S40:X40"/>
    <mergeCell ref="Z1:AB1"/>
    <mergeCell ref="O20:Q20"/>
    <mergeCell ref="AP2:AQ2"/>
    <mergeCell ref="AO8:AQ8"/>
    <mergeCell ref="AE1:AG1"/>
    <mergeCell ref="O14:Q14"/>
    <mergeCell ref="S14:T14"/>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B7E0036CE6A3541B3AB760440CA990C" ma:contentTypeVersion="13" ma:contentTypeDescription="Crie um novo documento." ma:contentTypeScope="" ma:versionID="dea9e547dab8422d1192abe128f197ad">
  <xsd:schema xmlns:xsd="http://www.w3.org/2001/XMLSchema" xmlns:xs="http://www.w3.org/2001/XMLSchema" xmlns:p="http://schemas.microsoft.com/office/2006/metadata/properties" xmlns:ns2="e73622c4-136b-4675-95da-e5d26a46cb91" xmlns:ns3="d237e1cb-b423-4f78-bee9-d36b9b38daee" targetNamespace="http://schemas.microsoft.com/office/2006/metadata/properties" ma:root="true" ma:fieldsID="9c5f0bb9d2b6609b93b8a35ecb3ab09e" ns2:_="" ns3:_="">
    <xsd:import namespace="e73622c4-136b-4675-95da-e5d26a46cb91"/>
    <xsd:import namespace="d237e1cb-b423-4f78-bee9-d36b9b38dae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622c4-136b-4675-95da-e5d26a46cb9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37e1cb-b423-4f78-bee9-d36b9b38dae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8D8B8D-A6B3-4C07-9E21-EA517DF6B766}">
  <ds:schemaRefs>
    <ds:schemaRef ds:uri="http://schemas.microsoft.com/DataMashup"/>
  </ds:schemaRefs>
</ds:datastoreItem>
</file>

<file path=customXml/itemProps2.xml><?xml version="1.0" encoding="utf-8"?>
<ds:datastoreItem xmlns:ds="http://schemas.openxmlformats.org/officeDocument/2006/customXml" ds:itemID="{854258C0-70EB-41EC-A373-00310C4138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622c4-136b-4675-95da-e5d26a46cb91"/>
    <ds:schemaRef ds:uri="d237e1cb-b423-4f78-bee9-d36b9b38da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A9FF93-9281-4375-96FE-1D9C29713941}">
  <ds:schemaRefs>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71f976c2-3a52-41da-8f40-489ea89ea239"/>
    <ds:schemaRef ds:uri="3ec0b10f-7814-49c3-b650-3c95683798e2"/>
    <ds:schemaRef ds:uri="http://www.w3.org/XML/1998/namespace"/>
    <ds:schemaRef ds:uri="http://purl.org/dc/dcmitype/"/>
  </ds:schemaRefs>
</ds:datastoreItem>
</file>

<file path=customXml/itemProps4.xml><?xml version="1.0" encoding="utf-8"?>
<ds:datastoreItem xmlns:ds="http://schemas.openxmlformats.org/officeDocument/2006/customXml" ds:itemID="{9D24DC4A-B66A-4C20-A854-7E5A647DA0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10</vt:i4>
      </vt:variant>
    </vt:vector>
  </HeadingPairs>
  <TitlesOfParts>
    <vt:vector size="21" baseType="lpstr">
      <vt:lpstr>Kapak sayfası</vt:lpstr>
      <vt:lpstr>Kılavuz</vt:lpstr>
      <vt:lpstr>1.Başvuru Formu</vt:lpstr>
      <vt:lpstr>2.Denetim Planı</vt:lpstr>
      <vt:lpstr>2a.Risk Değerlendirmesi</vt:lpstr>
      <vt:lpstr>2b.Süre</vt:lpstr>
      <vt:lpstr>3.Denetim Özeti</vt:lpstr>
      <vt:lpstr>4.İzleme</vt:lpstr>
      <vt:lpstr>Hidden Lists</vt:lpstr>
      <vt:lpstr>Crop List</vt:lpstr>
      <vt:lpstr>Factors</vt:lpstr>
      <vt:lpstr>Aromatik_bitkiler</vt:lpstr>
      <vt:lpstr>Çay</vt:lpstr>
      <vt:lpstr>Çiçek</vt:lpstr>
      <vt:lpstr>Farm</vt:lpstr>
      <vt:lpstr>Kabuklu_yemiş</vt:lpstr>
      <vt:lpstr>Kahve</vt:lpstr>
      <vt:lpstr>Kakao</vt:lpstr>
      <vt:lpstr>Meyve</vt:lpstr>
      <vt:lpstr>Sebze</vt:lpstr>
      <vt:lpstr>SupplyChain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AgroLingua</dc:creator>
  <cp:lastModifiedBy>Cassio Souza</cp:lastModifiedBy>
  <cp:lastPrinted>2021-04-08T21:08:44Z</cp:lastPrinted>
  <dcterms:created xsi:type="dcterms:W3CDTF">2020-09-14T20:11:57Z</dcterms:created>
  <dcterms:modified xsi:type="dcterms:W3CDTF">2021-07-21T21:46:12Z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0x0101008B7E0036CE6A3541B3AB760440CA990C</vt:lpwstr>
  </property>
</Properties>
</file>