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xl/drawings/drawing5.xml" ContentType="application/vnd.openxmlformats-officedocument.drawing+xml"/>
  <Override PartName="/xl/tables/table2.xml" ContentType="application/vnd.openxmlformats-officedocument.spreadsheetml.table+xml"/>
  <Override PartName="/xl/drawings/drawing6.xml" ContentType="application/vnd.openxmlformats-officedocument.drawing+xml"/>
  <Override PartName="/xl/drawings/drawing7.xml" ContentType="application/vnd.openxmlformats-officedocument.drawing+xml"/>
  <Override PartName="/xl/tables/table3.xml" ContentType="application/vnd.openxmlformats-officedocument.spreadsheetml.table+xml"/>
  <Override PartName="/xl/drawings/drawing8.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9.xml" ContentType="application/vnd.openxmlformats-officedocument.drawing+xml"/>
  <Override PartName="/xl/tables/table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updateLinks="never" defaultThemeVersion="166925"/>
  <mc:AlternateContent xmlns:mc="http://schemas.openxmlformats.org/markup-compatibility/2006">
    <mc:Choice Requires="x15">
      <x15ac:absPath xmlns:x15ac="http://schemas.microsoft.com/office/spreadsheetml/2010/11/ac" url="C:\Users\csouza\Desktop\Version 1.1\1.EN\"/>
    </mc:Choice>
  </mc:AlternateContent>
  <xr:revisionPtr revIDLastSave="0" documentId="13_ncr:1_{AAD75B30-A7FF-430A-AC7D-C02E16B9A241}" xr6:coauthVersionLast="41" xr6:coauthVersionMax="45" xr10:uidLastSave="{00000000-0000-0000-0000-000000000000}"/>
  <bookViews>
    <workbookView xWindow="-120" yWindow="-120" windowWidth="20730" windowHeight="11160" tabRatio="857" xr2:uid="{5F783A56-0B7D-4D26-859E-21DDC5DB52FF}"/>
  </bookViews>
  <sheets>
    <sheet name="Coverpage" sheetId="22" r:id="rId1"/>
    <sheet name="Guidance" sheetId="23" r:id="rId2"/>
    <sheet name="1.Application Form" sheetId="2" r:id="rId3"/>
    <sheet name="2.Audit Plan" sheetId="7" r:id="rId4"/>
    <sheet name="2a.Risk Assessment" sheetId="32" r:id="rId5"/>
    <sheet name="2b.Duration" sheetId="4" r:id="rId6"/>
    <sheet name="3.Audit Summary" sheetId="19" r:id="rId7"/>
    <sheet name="4.Monitoring" sheetId="20" r:id="rId8"/>
    <sheet name="Hidden Lists" sheetId="12" state="hidden" r:id="rId9"/>
    <sheet name="Crop List" sheetId="24" state="hidden" r:id="rId10"/>
    <sheet name="Yield Benchmark" sheetId="31" state="hidden" r:id="rId11"/>
    <sheet name="Factors" sheetId="13" state="hidden" r:id="rId12"/>
    <sheet name="Risk factors" sheetId="29" state="hidden" r:id="rId13"/>
  </sheets>
  <externalReferences>
    <externalReference r:id="rId14"/>
    <externalReference r:id="rId15"/>
    <externalReference r:id="rId16"/>
  </externalReferences>
  <definedNames>
    <definedName name="_xlnm._FilterDatabase" localSheetId="8" hidden="1">'Hidden Lists'!#REF!</definedName>
    <definedName name="_xlnm._FilterDatabase" localSheetId="10" hidden="1">'Yield Benchmark'!$A$3:$C$3</definedName>
    <definedName name="Cocoa">'Crop List'!$C$3</definedName>
    <definedName name="Coffee">'Crop List'!$C$4:$C$5</definedName>
    <definedName name="Farm">'Hidden Lists'!$P$3:$P$5</definedName>
    <definedName name="Flower">'Crop List'!$C$6:$C$13</definedName>
    <definedName name="Fruit">'Crop List'!$C$14:$C$138</definedName>
    <definedName name="Herbs">'Crop List'!$C$139:$C$311</definedName>
    <definedName name="Name_CB">'[1]Drop Down Lists'!$C$3:$C$46</definedName>
    <definedName name="Nuts">'Crop List'!$C$312:$C$318</definedName>
    <definedName name="PalmOil">'Crop List'!#REF!</definedName>
    <definedName name="SupplyChain">'Hidden Lists'!$P$6:$P$7</definedName>
    <definedName name="Tea">'Crop List'!$C$319</definedName>
    <definedName name="Vegetable">'Crop List'!$C$320:$C$371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11" i="13" l="1"/>
  <c r="N15" i="13" l="1"/>
  <c r="D71" i="7" l="1"/>
  <c r="B66" i="7"/>
  <c r="B3" i="22" l="1"/>
  <c r="C28" i="32" l="1"/>
  <c r="E28" i="32" s="1"/>
  <c r="E16" i="32"/>
  <c r="F14" i="22" l="1"/>
  <c r="A9" i="20" l="1"/>
  <c r="B90" i="7" l="1"/>
  <c r="B89" i="7"/>
  <c r="I15" i="20" l="1"/>
  <c r="I17" i="20"/>
  <c r="D64" i="29" l="1"/>
  <c r="D65" i="29"/>
  <c r="D66" i="29"/>
  <c r="D67" i="29"/>
  <c r="D63" i="29"/>
  <c r="AP4" i="13"/>
  <c r="AP5" i="13"/>
  <c r="AP6" i="13"/>
  <c r="AP3" i="13"/>
  <c r="A2" i="29"/>
  <c r="A1" i="31"/>
  <c r="A1" i="24"/>
  <c r="C41" i="12" l="1"/>
  <c r="C32" i="32" l="1"/>
  <c r="C31" i="32"/>
  <c r="E18" i="32"/>
  <c r="C34" i="32"/>
  <c r="E34" i="32" s="1"/>
  <c r="C24" i="32"/>
  <c r="E24" i="32" s="1"/>
  <c r="C23" i="32"/>
  <c r="E23" i="32" s="1"/>
  <c r="E17" i="32"/>
  <c r="E15" i="32"/>
  <c r="B17" i="20" l="1"/>
  <c r="A14" i="20" l="1"/>
  <c r="D29" i="7" l="1"/>
  <c r="D16" i="4" l="1"/>
  <c r="C26" i="32"/>
  <c r="E26" i="32" s="1"/>
  <c r="C25" i="32"/>
  <c r="E25" i="32" s="1"/>
  <c r="D60" i="7"/>
  <c r="D56" i="7"/>
  <c r="D52" i="7"/>
  <c r="D48" i="7"/>
  <c r="D44" i="7"/>
  <c r="D40" i="7"/>
  <c r="D87" i="2" l="1"/>
  <c r="D37" i="2"/>
  <c r="A38" i="2" s="1"/>
  <c r="I51" i="2" l="1"/>
  <c r="J51" i="2" l="1"/>
  <c r="G14" i="20" l="1"/>
  <c r="B9" i="20"/>
  <c r="E22" i="32" l="1"/>
  <c r="E21" i="32"/>
  <c r="D110" i="2" l="1"/>
  <c r="E32" i="32"/>
  <c r="E20" i="32"/>
  <c r="E19" i="32"/>
  <c r="K1" i="2" l="1"/>
  <c r="E1" i="19" s="1"/>
  <c r="AN16" i="13" l="1"/>
  <c r="AN17" i="13"/>
  <c r="AN18" i="13"/>
  <c r="AN19" i="13"/>
  <c r="AN15" i="13"/>
  <c r="C30" i="32" l="1"/>
  <c r="E30" i="32" s="1"/>
  <c r="A4" i="32" l="1"/>
  <c r="A3" i="32"/>
  <c r="E12" i="13" l="1"/>
  <c r="D12" i="13" s="1"/>
  <c r="C12" i="13" s="1"/>
  <c r="E11" i="13"/>
  <c r="C11" i="13" s="1"/>
  <c r="B85" i="7" s="1"/>
  <c r="E10" i="13"/>
  <c r="D10" i="13" s="1"/>
  <c r="C10" i="13" s="1"/>
  <c r="B84" i="7" s="1"/>
  <c r="E9" i="13"/>
  <c r="D9" i="13" s="1"/>
  <c r="C9" i="13" s="1"/>
  <c r="B83" i="7" s="1"/>
  <c r="E8" i="13"/>
  <c r="D8" i="13" s="1"/>
  <c r="C8" i="13" s="1"/>
  <c r="B82" i="7" s="1"/>
  <c r="E7" i="13"/>
  <c r="D7" i="13" s="1"/>
  <c r="C7" i="13" s="1"/>
  <c r="B81" i="7" s="1"/>
  <c r="E6" i="13"/>
  <c r="D6" i="13" s="1"/>
  <c r="C6" i="13" s="1"/>
  <c r="B80" i="7" s="1"/>
  <c r="C11" i="4" s="1"/>
  <c r="E5" i="13"/>
  <c r="D5" i="13" s="1"/>
  <c r="C5" i="13" s="1"/>
  <c r="B78" i="7" s="1"/>
  <c r="E4" i="13"/>
  <c r="D4" i="13" s="1"/>
  <c r="C4" i="13" s="1"/>
  <c r="B79" i="7" s="1"/>
  <c r="B91" i="7" l="1"/>
  <c r="C13" i="4" s="1"/>
  <c r="C14" i="4"/>
  <c r="F78" i="7"/>
  <c r="C9" i="4" s="1"/>
  <c r="I18" i="20" l="1"/>
  <c r="I12" i="20"/>
  <c r="I11" i="20"/>
  <c r="I10" i="20"/>
  <c r="A4" i="4"/>
  <c r="G15" i="20" l="1"/>
  <c r="G17" i="20" l="1"/>
  <c r="G18" i="20" s="1"/>
  <c r="G16" i="20" l="1"/>
  <c r="A31" i="22" l="1"/>
  <c r="T19" i="13" l="1"/>
  <c r="T18" i="13"/>
  <c r="T17" i="13"/>
  <c r="T16" i="13"/>
  <c r="S19" i="13"/>
  <c r="S18" i="13"/>
  <c r="S17" i="13"/>
  <c r="S16" i="13"/>
  <c r="S20" i="13" s="1"/>
  <c r="R19" i="13"/>
  <c r="R18" i="13"/>
  <c r="R17" i="13"/>
  <c r="R16" i="13"/>
  <c r="S21" i="13" l="1"/>
  <c r="X21" i="13" s="1"/>
  <c r="W16" i="13"/>
  <c r="R20" i="13"/>
  <c r="R22" i="13"/>
  <c r="R14" i="13"/>
  <c r="X20" i="13"/>
  <c r="R21" i="13"/>
  <c r="T22" i="13"/>
  <c r="S22" i="13"/>
  <c r="U19" i="13"/>
  <c r="U17" i="13"/>
  <c r="U18" i="13"/>
  <c r="V16" i="13" l="1"/>
  <c r="W21" i="13"/>
  <c r="V21" i="13"/>
  <c r="V20" i="13"/>
  <c r="W20" i="13"/>
  <c r="U22" i="13"/>
  <c r="C26" i="12" l="1"/>
  <c r="C27" i="12"/>
  <c r="B33" i="19"/>
  <c r="B34" i="19"/>
  <c r="B35" i="19"/>
  <c r="B36" i="19"/>
  <c r="B37" i="19"/>
  <c r="B38" i="19"/>
  <c r="B32" i="19"/>
  <c r="A3" i="19"/>
  <c r="A4" i="19"/>
  <c r="B73" i="7"/>
  <c r="C37" i="19"/>
  <c r="C36" i="19"/>
  <c r="C35" i="19"/>
  <c r="C33" i="19"/>
  <c r="C32" i="19"/>
  <c r="D95" i="2"/>
  <c r="D94" i="2"/>
  <c r="D91" i="2"/>
  <c r="C27" i="32" s="1"/>
  <c r="E27" i="32" s="1"/>
  <c r="K68" i="2"/>
  <c r="C29" i="32" s="1"/>
  <c r="E29" i="32" s="1"/>
  <c r="K69" i="2"/>
  <c r="K67" i="2"/>
  <c r="K61" i="2"/>
  <c r="K62" i="2"/>
  <c r="K63" i="2"/>
  <c r="K60" i="2"/>
  <c r="D92" i="2" l="1"/>
  <c r="E31" i="32"/>
  <c r="D89" i="2"/>
  <c r="N3" i="13" s="1"/>
  <c r="D90" i="2"/>
  <c r="C30" i="12"/>
  <c r="C87" i="7" l="1"/>
  <c r="C33" i="32"/>
  <c r="E33" i="32" s="1"/>
  <c r="E35" i="32" s="1"/>
  <c r="C35" i="32" s="1"/>
  <c r="E91" i="2"/>
  <c r="F10" i="20"/>
  <c r="F9" i="20"/>
  <c r="B87" i="7" l="1"/>
  <c r="C8" i="4"/>
  <c r="F17" i="20"/>
  <c r="F14" i="20"/>
  <c r="F15" i="20" s="1"/>
  <c r="F13" i="20"/>
  <c r="F12" i="20"/>
  <c r="F11" i="20"/>
  <c r="C12" i="4" l="1"/>
  <c r="C31" i="19"/>
  <c r="C9" i="20" s="1"/>
  <c r="C42" i="12"/>
  <c r="C36" i="12"/>
  <c r="C37" i="12"/>
  <c r="A11" i="20"/>
  <c r="A12" i="20"/>
  <c r="A13" i="20"/>
  <c r="A15" i="20"/>
  <c r="A10" i="20"/>
  <c r="C38" i="12" l="1"/>
  <c r="E1" i="32"/>
  <c r="A4" i="20"/>
  <c r="A3" i="20"/>
  <c r="C13" i="20"/>
  <c r="C14" i="20"/>
  <c r="C15" i="20"/>
  <c r="B11" i="20"/>
  <c r="B12" i="20"/>
  <c r="B13" i="20"/>
  <c r="B14" i="20"/>
  <c r="B15" i="20"/>
  <c r="B10" i="20"/>
  <c r="G1" i="20" l="1"/>
  <c r="U16" i="13"/>
  <c r="C11" i="20"/>
  <c r="C10" i="20"/>
  <c r="D97" i="2"/>
  <c r="D96" i="2"/>
  <c r="C34" i="19" l="1"/>
  <c r="C12" i="20"/>
  <c r="N21" i="13" l="1"/>
  <c r="N22" i="13"/>
  <c r="N23" i="13" l="1"/>
  <c r="R41" i="13" l="1"/>
  <c r="S41" i="13"/>
  <c r="T41" i="13"/>
  <c r="C15" i="4"/>
  <c r="G7" i="4" s="1"/>
  <c r="G8" i="4" s="1"/>
  <c r="G9" i="4" s="1"/>
  <c r="G1" i="4"/>
  <c r="G13" i="20" l="1"/>
  <c r="C93" i="7"/>
  <c r="G10" i="4" l="1"/>
  <c r="E69" i="7"/>
  <c r="C9" i="7"/>
  <c r="C8" i="7"/>
  <c r="B8" i="32" s="1"/>
  <c r="B11" i="7" l="1"/>
  <c r="A3" i="4" l="1"/>
  <c r="W18" i="13" l="1"/>
  <c r="X18" i="13"/>
  <c r="B15" i="7"/>
  <c r="B16" i="7"/>
  <c r="A29" i="7"/>
  <c r="A30" i="7"/>
  <c r="B32" i="7"/>
  <c r="B31" i="7"/>
  <c r="B30" i="7"/>
  <c r="B29" i="7"/>
  <c r="A32" i="7"/>
  <c r="A31" i="7"/>
  <c r="D16" i="7"/>
  <c r="D141" i="7"/>
  <c r="B24" i="7"/>
  <c r="B12" i="7"/>
  <c r="D12" i="7"/>
  <c r="B13" i="7"/>
  <c r="A4" i="7"/>
  <c r="A3" i="7"/>
  <c r="E1" i="7"/>
  <c r="X16" i="13" l="1"/>
  <c r="K8" i="12"/>
  <c r="K6" i="12"/>
  <c r="K7" i="12"/>
  <c r="K4" i="12"/>
  <c r="K5" i="12"/>
  <c r="K3" i="12"/>
  <c r="V18" i="13" l="1"/>
  <c r="R3" i="13" l="1"/>
  <c r="B92" i="7" s="1"/>
  <c r="O3" i="13"/>
  <c r="W14" i="13" l="1"/>
  <c r="R27" i="13" l="1"/>
  <c r="R26" i="13"/>
  <c r="D26" i="7"/>
  <c r="D27" i="7"/>
  <c r="D28" i="7"/>
  <c r="D25" i="7"/>
  <c r="T26" i="13" l="1"/>
  <c r="S26" i="13"/>
  <c r="S27" i="13"/>
  <c r="T27" i="13"/>
  <c r="G12" i="20"/>
  <c r="G10" i="20"/>
  <c r="R33" i="13"/>
  <c r="R39" i="13" s="1"/>
  <c r="R45" i="13" s="1"/>
  <c r="R34" i="13"/>
  <c r="R40" i="13" s="1"/>
  <c r="R46" i="13" s="1"/>
  <c r="G11" i="20" l="1"/>
  <c r="S34" i="13"/>
  <c r="S40" i="13" s="1"/>
  <c r="S46" i="13" s="1"/>
  <c r="T34" i="13"/>
  <c r="T40" i="13" s="1"/>
  <c r="T46" i="13" s="1"/>
  <c r="S33" i="13"/>
  <c r="S39" i="13" s="1"/>
  <c r="S45" i="13" s="1"/>
  <c r="T33" i="13"/>
  <c r="T39" i="13" s="1"/>
  <c r="T45" i="13" s="1"/>
  <c r="N16" i="13"/>
  <c r="C43" i="1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tc={49F9F69B-94F2-484B-A594-DE49FAB4C540}</author>
  </authors>
  <commentList>
    <comment ref="C177" authorId="0" shapeId="0" xr:uid="{49F9F69B-94F2-484B-A594-DE49FAB4C540}">
      <text>
        <t>[Comentário encadeado]
Sua versão do Excel permite que você leia este comentário encadeado, no entanto, as edições serão removidas se o arquivo for aberto em uma versão mais recente do Excel. Saiba mais: https://go.microsoft.com/fwlink/?linkid=870924
Comentário:
    Is this the same as Chilli or another crop? If it's the same, then add Other chilli as a variety!</t>
      </text>
    </comment>
  </commentList>
</comments>
</file>

<file path=xl/sharedStrings.xml><?xml version="1.0" encoding="utf-8"?>
<sst xmlns="http://schemas.openxmlformats.org/spreadsheetml/2006/main" count="2565" uniqueCount="1335">
  <si>
    <t>Certification Application Form (CAF) - Group certification</t>
  </si>
  <si>
    <t>Translation Disclaimer </t>
  </si>
  <si>
    <t>For any question related to the precise meaning of the information contained in the translation, please refer to the official English version for clarification. Any discrepancies or differences in meaning due to translation are not binding and have no effect for auditing or certification purposes.</t>
  </si>
  <si>
    <t>More information? </t>
  </si>
  <si>
    <r>
      <t>For more information about the Rainforest Alliance, visit </t>
    </r>
    <r>
      <rPr>
        <sz val="10"/>
        <color rgb="FF1A52C2"/>
        <rFont val="Century Gothic"/>
        <family val="2"/>
      </rPr>
      <t>www.rainforest-alliance.org</t>
    </r>
    <r>
      <rPr>
        <sz val="10"/>
        <color theme="1"/>
        <rFont val="Century Gothic"/>
        <family val="2"/>
      </rPr>
      <t> or contact </t>
    </r>
    <r>
      <rPr>
        <sz val="10"/>
        <color rgb="FF1A52C2"/>
        <rFont val="Century Gothic"/>
        <family val="2"/>
      </rPr>
      <t>info@ra.org</t>
    </r>
    <r>
      <rPr>
        <sz val="10"/>
        <color theme="1"/>
        <rFont val="Century Gothic"/>
        <family val="2"/>
      </rPr>
      <t> </t>
    </r>
  </si>
  <si>
    <t>Document Name:</t>
  </si>
  <si>
    <t>Document Code:</t>
  </si>
  <si>
    <t>Date of first publication:</t>
  </si>
  <si>
    <t>Date of revision:</t>
  </si>
  <si>
    <t>Valid From:</t>
  </si>
  <si>
    <t>Expires by:</t>
  </si>
  <si>
    <t>Until further notice</t>
  </si>
  <si>
    <t xml:space="preserve">Developed by: </t>
  </si>
  <si>
    <t xml:space="preserve">Approved by: </t>
  </si>
  <si>
    <t>Rainforest Alliance Department Standards and Assurance</t>
  </si>
  <si>
    <t>Linked to:</t>
  </si>
  <si>
    <t xml:space="preserve">SA-S-SD-1-V1.1 Rainforest Alliance 2020 Sustainable Agriculture Standard, Farm requirements
SA-R-GA-1-V1.1 Rainforest Alliance 2020 Certification and Auditing Rules	</t>
  </si>
  <si>
    <t>Replaces:</t>
  </si>
  <si>
    <t>N/A</t>
  </si>
  <si>
    <t xml:space="preserve">Applicable to: </t>
  </si>
  <si>
    <t>Farm Certificate Holders and Certification Bodies</t>
  </si>
  <si>
    <t>Country/Region:</t>
  </si>
  <si>
    <t>All</t>
  </si>
  <si>
    <t>Crop:</t>
  </si>
  <si>
    <t xml:space="preserve">Type of Certification: </t>
  </si>
  <si>
    <t>© 2021 Rainforest Alliance. All rights reserved.</t>
  </si>
  <si>
    <t>All crops in the scope of the Rainforest Alliance certification system; please see Certification Rules.</t>
  </si>
  <si>
    <t>Group certification option.</t>
  </si>
  <si>
    <t>Any use of this content including reproduction, modification, distribution or republication, without the prior written consent of Rainforest Alliance is strictly prohibited.</t>
  </si>
  <si>
    <t>Guidance</t>
  </si>
  <si>
    <t>How to use this template</t>
  </si>
  <si>
    <t>Step 1:Fill in the Application Form</t>
  </si>
  <si>
    <t xml:space="preserve"> Certification Rules Clause 1.4.25</t>
  </si>
  <si>
    <t>Certification Application Form (CAF)</t>
  </si>
  <si>
    <t>Sustainable Agriculture Standard 2020 v1.1.</t>
  </si>
  <si>
    <t>A. General Information</t>
  </si>
  <si>
    <t>National Organization ID:</t>
  </si>
  <si>
    <t>Trade/Commercial Name:</t>
  </si>
  <si>
    <t>Name in Certificate:</t>
  </si>
  <si>
    <r>
      <t xml:space="preserve">Parent Organization </t>
    </r>
    <r>
      <rPr>
        <b/>
        <sz val="8"/>
        <color theme="0"/>
        <rFont val="Century Gothic"/>
        <family val="2"/>
      </rPr>
      <t>(if applicable)</t>
    </r>
    <r>
      <rPr>
        <b/>
        <sz val="10"/>
        <color theme="0"/>
        <rFont val="Century Gothic"/>
        <family val="2"/>
      </rPr>
      <t>:</t>
    </r>
  </si>
  <si>
    <r>
      <t xml:space="preserve">Parent Org. National ID:
</t>
    </r>
    <r>
      <rPr>
        <b/>
        <sz val="8"/>
        <color theme="0"/>
        <rFont val="Century Gothic"/>
        <family val="2"/>
      </rPr>
      <t>(if applicable)</t>
    </r>
  </si>
  <si>
    <t>Visiting Address:</t>
  </si>
  <si>
    <t>City:</t>
  </si>
  <si>
    <t>State/Province:</t>
  </si>
  <si>
    <t>Zip/Post Code:</t>
  </si>
  <si>
    <t>Country:</t>
  </si>
  <si>
    <t>Brazil</t>
  </si>
  <si>
    <t>Billing Address:</t>
  </si>
  <si>
    <t>First Name:</t>
  </si>
  <si>
    <t>Last Name:</t>
  </si>
  <si>
    <t>National ID:</t>
  </si>
  <si>
    <t>Phone:</t>
  </si>
  <si>
    <t>Mobile:</t>
  </si>
  <si>
    <t>Email:</t>
  </si>
  <si>
    <t>B. Certification Scope Information</t>
  </si>
  <si>
    <t>Application Date:</t>
  </si>
  <si>
    <t>Unique ID:</t>
  </si>
  <si>
    <t>Audit Type:</t>
  </si>
  <si>
    <t>Certification</t>
  </si>
  <si>
    <t>Main Crop</t>
  </si>
  <si>
    <r>
      <t>2</t>
    </r>
    <r>
      <rPr>
        <b/>
        <vertAlign val="superscript"/>
        <sz val="10"/>
        <color theme="0"/>
        <rFont val="Century Gothic"/>
        <family val="2"/>
      </rPr>
      <t>nd</t>
    </r>
    <r>
      <rPr>
        <b/>
        <sz val="10"/>
        <color theme="0"/>
        <rFont val="Century Gothic"/>
        <family val="2"/>
      </rPr>
      <t xml:space="preserve"> Crop</t>
    </r>
  </si>
  <si>
    <r>
      <t>3</t>
    </r>
    <r>
      <rPr>
        <b/>
        <vertAlign val="superscript"/>
        <sz val="10"/>
        <color theme="0"/>
        <rFont val="Century Gothic"/>
        <family val="2"/>
      </rPr>
      <t>rd</t>
    </r>
    <r>
      <rPr>
        <b/>
        <sz val="10"/>
        <color theme="0"/>
        <rFont val="Century Gothic"/>
        <family val="2"/>
      </rPr>
      <t xml:space="preserve"> Crop</t>
    </r>
  </si>
  <si>
    <r>
      <t>4</t>
    </r>
    <r>
      <rPr>
        <b/>
        <vertAlign val="superscript"/>
        <sz val="10"/>
        <color theme="0"/>
        <rFont val="Century Gothic"/>
        <family val="2"/>
      </rPr>
      <t>th</t>
    </r>
    <r>
      <rPr>
        <b/>
        <sz val="10"/>
        <color theme="0"/>
        <rFont val="Century Gothic"/>
        <family val="2"/>
      </rPr>
      <t xml:space="preserve"> Crop</t>
    </r>
  </si>
  <si>
    <t>Scope</t>
  </si>
  <si>
    <t>Option</t>
  </si>
  <si>
    <t>Category</t>
  </si>
  <si>
    <t>Coffee</t>
  </si>
  <si>
    <t>Herbs</t>
  </si>
  <si>
    <t>Crop</t>
  </si>
  <si>
    <t>Ajwain</t>
  </si>
  <si>
    <t>Other (if not in list):</t>
  </si>
  <si>
    <t>E</t>
  </si>
  <si>
    <t>Volume (Kg/stems)</t>
  </si>
  <si>
    <t>Crop Production Area (ha)</t>
  </si>
  <si>
    <t>Main Harvest Start date</t>
  </si>
  <si>
    <t>Main Harvest End date</t>
  </si>
  <si>
    <r>
      <t xml:space="preserve">Previous UTZ ID/RA Certificate Code (in case of transition audit only):
</t>
    </r>
    <r>
      <rPr>
        <b/>
        <sz val="8"/>
        <color rgb="FF175259"/>
        <rFont val="Century Gothic"/>
        <family val="2"/>
      </rPr>
      <t>Fill as many as needed, one per cell</t>
    </r>
  </si>
  <si>
    <t>Minor Harvest Start date</t>
  </si>
  <si>
    <t>Minor Harvest End date</t>
  </si>
  <si>
    <t>Traceability Level</t>
  </si>
  <si>
    <t>Your audit should take place between:</t>
  </si>
  <si>
    <t>D. Information on group composition totals</t>
  </si>
  <si>
    <t>Total Area (ha) of the Group Member farms (Production + non production area)</t>
  </si>
  <si>
    <t>Male</t>
  </si>
  <si>
    <t>Female</t>
  </si>
  <si>
    <t>Total of group members (as GMR)</t>
  </si>
  <si>
    <t>Number</t>
  </si>
  <si>
    <t>Avg total area (ha)</t>
  </si>
  <si>
    <t>&lt;18</t>
  </si>
  <si>
    <t>Total</t>
  </si>
  <si>
    <t>Small Farms</t>
  </si>
  <si>
    <t>Small Group Members Permanent Workers</t>
  </si>
  <si>
    <t>Large Farms</t>
  </si>
  <si>
    <t>Small Group Members Temporary Workers</t>
  </si>
  <si>
    <t>Large Group Members Permanent Workers</t>
  </si>
  <si>
    <t>Large Group Members Temporary Workers</t>
  </si>
  <si>
    <t>Group Staff</t>
  </si>
  <si>
    <t>Grievance Mechanism Committee/Person</t>
  </si>
  <si>
    <t>Gender Committee/Person</t>
  </si>
  <si>
    <t>G. Summary of Information</t>
  </si>
  <si>
    <t>Management</t>
  </si>
  <si>
    <t>Internal Inspectors Ratio</t>
  </si>
  <si>
    <t>Document</t>
  </si>
  <si>
    <t>Where</t>
  </si>
  <si>
    <t>Requirement</t>
  </si>
  <si>
    <t>Check</t>
  </si>
  <si>
    <t>Social Aspects</t>
  </si>
  <si>
    <t>Total Permanent Workers</t>
  </si>
  <si>
    <t>Total Temporary Workers</t>
  </si>
  <si>
    <t>Total &lt;18  Workers</t>
  </si>
  <si>
    <t>Land use</t>
  </si>
  <si>
    <t>Total Area</t>
  </si>
  <si>
    <t xml:space="preserve">Processing Sites </t>
  </si>
  <si>
    <t>H. Confirmation</t>
  </si>
  <si>
    <t>______________________________________</t>
  </si>
  <si>
    <t>Certificate Holder</t>
  </si>
  <si>
    <t>I. For CB Use Only</t>
  </si>
  <si>
    <t>Does the CB have the capacity to carry out the certification services?</t>
  </si>
  <si>
    <t>Status</t>
  </si>
  <si>
    <t>Rejected</t>
  </si>
  <si>
    <t/>
  </si>
  <si>
    <t>A. Identification of the CH and Contact Person</t>
  </si>
  <si>
    <t>Please see below quick-access information about the Certificate Holder to be audited.</t>
  </si>
  <si>
    <r>
      <t xml:space="preserve">Name of the Certificate Holder
 </t>
    </r>
    <r>
      <rPr>
        <b/>
        <sz val="8"/>
        <color theme="0"/>
        <rFont val="Century Gothic"/>
        <family val="2"/>
      </rPr>
      <t>(as in certificate):</t>
    </r>
  </si>
  <si>
    <t>Legal name of the Certificate Holder:</t>
  </si>
  <si>
    <t>Address of the operation:</t>
  </si>
  <si>
    <t>Contact Person Name:</t>
  </si>
  <si>
    <t>Date this application was shared with the Lead Auditor</t>
  </si>
  <si>
    <t>B. Audit Scope Identification</t>
  </si>
  <si>
    <t>Date of the audit plan</t>
  </si>
  <si>
    <t>Standard Version:</t>
  </si>
  <si>
    <t>v.1.1 2020.</t>
  </si>
  <si>
    <t>Audit Scope:</t>
  </si>
  <si>
    <t>Applicable Requirements</t>
  </si>
  <si>
    <t>Yes</t>
  </si>
  <si>
    <t>No</t>
  </si>
  <si>
    <t>Crops:</t>
  </si>
  <si>
    <t>Area</t>
  </si>
  <si>
    <t>Is this a combined audit?</t>
  </si>
  <si>
    <t>With which schemes?</t>
  </si>
  <si>
    <t>Audit Objectives</t>
  </si>
  <si>
    <t>C. Audit Team Identification</t>
  </si>
  <si>
    <t>Name:</t>
  </si>
  <si>
    <t>Role:</t>
  </si>
  <si>
    <t>Lead Auditor</t>
  </si>
  <si>
    <t>Gender</t>
  </si>
  <si>
    <t>Contact Info:</t>
  </si>
  <si>
    <t>Lead Auditor for Social Topics</t>
  </si>
  <si>
    <t>Support Auditor</t>
  </si>
  <si>
    <t>Technical Expert</t>
  </si>
  <si>
    <t>Trainee Auditor</t>
  </si>
  <si>
    <t>Observer</t>
  </si>
  <si>
    <t>D. Audit Planning</t>
  </si>
  <si>
    <r>
      <t>1</t>
    </r>
    <r>
      <rPr>
        <b/>
        <vertAlign val="superscript"/>
        <sz val="9"/>
        <color rgb="FF175259"/>
        <rFont val="Century Gothic"/>
        <family val="2"/>
      </rPr>
      <t xml:space="preserve">st </t>
    </r>
    <r>
      <rPr>
        <b/>
        <sz val="9"/>
        <color rgb="FF175259"/>
        <rFont val="Century Gothic"/>
        <family val="2"/>
      </rPr>
      <t>proposed Audit Start Date</t>
    </r>
  </si>
  <si>
    <r>
      <t>1</t>
    </r>
    <r>
      <rPr>
        <b/>
        <vertAlign val="superscript"/>
        <sz val="9"/>
        <color rgb="FF175259"/>
        <rFont val="Century Gothic"/>
        <family val="2"/>
      </rPr>
      <t xml:space="preserve">st </t>
    </r>
    <r>
      <rPr>
        <b/>
        <sz val="9"/>
        <color rgb="FF175259"/>
        <rFont val="Century Gothic"/>
        <family val="2"/>
      </rPr>
      <t>proposed Audit End Date</t>
    </r>
  </si>
  <si>
    <t>Projected Duration (in aud/day):</t>
  </si>
  <si>
    <t>Start Date of the Audit:</t>
  </si>
  <si>
    <t>Nº of Auditors</t>
  </si>
  <si>
    <t>Working Language CH Management</t>
  </si>
  <si>
    <t>Working Language Workers</t>
  </si>
  <si>
    <t>Sampling Description</t>
  </si>
  <si>
    <t>Min Nº of Large Farms to visit</t>
  </si>
  <si>
    <t>Min Nº of Small Farms to visit</t>
  </si>
  <si>
    <t>Min Nº of Processing Sites</t>
  </si>
  <si>
    <t>Min Nº of Subcontractors</t>
  </si>
  <si>
    <t>Min Nº of Intermediaries</t>
  </si>
  <si>
    <t>Min Nº of Service Providers</t>
  </si>
  <si>
    <t>Min Nº of Labor Providers</t>
  </si>
  <si>
    <t>Min Nº of Purchase Centers</t>
  </si>
  <si>
    <t>Min Nº of Workers for Interview</t>
  </si>
  <si>
    <t>Permanent</t>
  </si>
  <si>
    <t>Temporary</t>
  </si>
  <si>
    <t>Habitable areas to visit</t>
  </si>
  <si>
    <t># of workers whose files need to be checked</t>
  </si>
  <si>
    <t>The minimum number of interviews and farm unities to be visited are based on the provided information. The lead auditor may decide to extend them to gather more evidence or assess risks.</t>
  </si>
  <si>
    <t>Audit Agenda</t>
  </si>
  <si>
    <t>Date</t>
  </si>
  <si>
    <r>
      <t xml:space="preserve">Time
</t>
    </r>
    <r>
      <rPr>
        <b/>
        <sz val="8"/>
        <color rgb="FF175259"/>
        <rFont val="Century Gothic"/>
        <family val="2"/>
      </rPr>
      <t>(Start time - End Time)</t>
    </r>
  </si>
  <si>
    <r>
      <t xml:space="preserve">Responsible
</t>
    </r>
    <r>
      <rPr>
        <b/>
        <sz val="8"/>
        <color rgb="FF175259"/>
        <rFont val="Century Gothic"/>
        <family val="2"/>
      </rPr>
      <t>(in charge of execution)</t>
    </r>
  </si>
  <si>
    <r>
      <t xml:space="preserve">Activity
</t>
    </r>
    <r>
      <rPr>
        <b/>
        <sz val="8"/>
        <color rgb="FF175259"/>
        <rFont val="Century Gothic"/>
        <family val="2"/>
      </rPr>
      <t>(Describe the details of the auditing activities to be done separated by Chapter, type of verification and responsible)</t>
    </r>
  </si>
  <si>
    <t>Remarks</t>
  </si>
  <si>
    <t>E. Logistics</t>
  </si>
  <si>
    <t>Meals</t>
  </si>
  <si>
    <t>Ground Transportation</t>
  </si>
  <si>
    <t>Flight Tickets</t>
  </si>
  <si>
    <t>F. Confirmation</t>
  </si>
  <si>
    <t>Certification Body</t>
  </si>
  <si>
    <t>Name of the Representative</t>
  </si>
  <si>
    <t>Audit Duration Calculation</t>
  </si>
  <si>
    <t>Value (aud/d)</t>
  </si>
  <si>
    <t>Factor 1</t>
  </si>
  <si>
    <t>Risk Factor</t>
  </si>
  <si>
    <t>Min. Audit Days (aud/d)</t>
  </si>
  <si>
    <t>Factor 2</t>
  </si>
  <si>
    <t>Farm Area</t>
  </si>
  <si>
    <t>Factor 3</t>
  </si>
  <si>
    <t>Management System</t>
  </si>
  <si>
    <t>As per clause 2.5.7</t>
  </si>
  <si>
    <t>Factor 4</t>
  </si>
  <si>
    <t>In case you assigned extra time, please justify below:</t>
  </si>
  <si>
    <t>Factor 5</t>
  </si>
  <si>
    <t>Interview Duration</t>
  </si>
  <si>
    <t>Factor 6</t>
  </si>
  <si>
    <t>Worker Houses</t>
  </si>
  <si>
    <t>Factor 7</t>
  </si>
  <si>
    <t>Factor 8</t>
  </si>
  <si>
    <t>Purchase Centers</t>
  </si>
  <si>
    <t>Factor 9</t>
  </si>
  <si>
    <t>Factor 10</t>
  </si>
  <si>
    <t>Farm Proximity Factor</t>
  </si>
  <si>
    <t>Factor 11</t>
  </si>
  <si>
    <t>Traveling Time</t>
  </si>
  <si>
    <t>The CB should indicate estimated traveling time from the base of the auditors to the auditing sites.</t>
  </si>
  <si>
    <t>Factor 12</t>
  </si>
  <si>
    <t>CB assigned Extra Time</t>
  </si>
  <si>
    <r>
      <t xml:space="preserve">Please choose as per Annex AR10:
No combined audit - </t>
    </r>
    <r>
      <rPr>
        <b/>
        <i/>
        <sz val="9"/>
        <color rgb="FF175259"/>
        <rFont val="Century Gothic"/>
        <family val="2"/>
      </rPr>
      <t>1,00</t>
    </r>
    <r>
      <rPr>
        <i/>
        <sz val="9"/>
        <color rgb="FF175259"/>
        <rFont val="Century Gothic"/>
        <family val="2"/>
      </rPr>
      <t xml:space="preserve">
Combined audit with 2 schemes - </t>
    </r>
    <r>
      <rPr>
        <b/>
        <i/>
        <sz val="9"/>
        <color rgb="FF175259"/>
        <rFont val="Century Gothic"/>
        <family val="2"/>
      </rPr>
      <t>1,50</t>
    </r>
    <r>
      <rPr>
        <i/>
        <sz val="9"/>
        <color rgb="FF175259"/>
        <rFont val="Century Gothic"/>
        <family val="2"/>
      </rPr>
      <t xml:space="preserve">
Combined audits with 3+ schemes - </t>
    </r>
    <r>
      <rPr>
        <b/>
        <i/>
        <sz val="9"/>
        <color rgb="FF175259"/>
        <rFont val="Century Gothic"/>
        <family val="2"/>
      </rPr>
      <t>1,75</t>
    </r>
    <r>
      <rPr>
        <i/>
        <sz val="9"/>
        <color rgb="FF175259"/>
        <rFont val="Century Gothic"/>
        <family val="2"/>
      </rPr>
      <t xml:space="preserve">
If the cell is shown in red, please review the information.</t>
    </r>
  </si>
  <si>
    <t xml:space="preserve">Audit Risk Assessment </t>
  </si>
  <si>
    <t>Please indicate the date and the person who has conducted (responsible) the risk assessment within your audit team.</t>
  </si>
  <si>
    <t>Date:</t>
  </si>
  <si>
    <t>Responsible</t>
  </si>
  <si>
    <t>B. Audit Risk Assessment</t>
  </si>
  <si>
    <t>Risk factor</t>
  </si>
  <si>
    <t>Data</t>
  </si>
  <si>
    <t>Comment</t>
  </si>
  <si>
    <t>Score (Hidden)</t>
  </si>
  <si>
    <t>Yes - Applicant non-certified or suspended in the last 2 years</t>
  </si>
  <si>
    <t>Percentage of large farm group members</t>
  </si>
  <si>
    <t>Risk Category</t>
  </si>
  <si>
    <t>Description</t>
  </si>
  <si>
    <t>Group</t>
  </si>
  <si>
    <t xml:space="preserve"> Location (Forum)</t>
  </si>
  <si>
    <t>Topic of the Lawsuit</t>
  </si>
  <si>
    <t>Severity</t>
  </si>
  <si>
    <t>Date of opening</t>
  </si>
  <si>
    <t>Type</t>
  </si>
  <si>
    <t>Comply</t>
  </si>
  <si>
    <t>Non-conformity</t>
  </si>
  <si>
    <t>Not Applicable</t>
  </si>
  <si>
    <t>Closed</t>
  </si>
  <si>
    <t>1.2.4</t>
  </si>
  <si>
    <t>1.4.2</t>
  </si>
  <si>
    <t>A. Audit Information Confirmation</t>
  </si>
  <si>
    <t>Please indicate below the following information as related to the finalized audit and further procedures.</t>
  </si>
  <si>
    <t>Standard Version</t>
  </si>
  <si>
    <t>Executed Audit Start Date</t>
  </si>
  <si>
    <t>Was the audit terminated?</t>
  </si>
  <si>
    <t>Executed Audit End Date</t>
  </si>
  <si>
    <t>Termination Date</t>
  </si>
  <si>
    <t>Executed Audit Duration (in aud/d)</t>
  </si>
  <si>
    <t>Justification for certification decision or audit termination</t>
  </si>
  <si>
    <t>On site</t>
  </si>
  <si>
    <t>Was there a follow up audit  due to NCs?</t>
  </si>
  <si>
    <t>What type of follow up audit, if any?</t>
  </si>
  <si>
    <t>Executed Follow up Audit Duration (in aud/d)</t>
  </si>
  <si>
    <t>Name of assigned Quality Reviewer</t>
  </si>
  <si>
    <t>Name of assigned Certifier</t>
  </si>
  <si>
    <t>Certification Decision date</t>
  </si>
  <si>
    <t xml:space="preserve">Executed Sample </t>
  </si>
  <si>
    <t>Planned Sample</t>
  </si>
  <si>
    <t>If executed sample is less than planned, provide explanation</t>
  </si>
  <si>
    <t>Processing Site</t>
  </si>
  <si>
    <t>Subcontractor</t>
  </si>
  <si>
    <t>Service provider</t>
  </si>
  <si>
    <t>Labor provider</t>
  </si>
  <si>
    <t>Other</t>
  </si>
  <si>
    <t>A. Sample Disclosure</t>
  </si>
  <si>
    <t>Please indicate below which were the farms, sites, and service providers that were part of the audit sample for this audit. Do not forget that sample increases need to be justified.</t>
  </si>
  <si>
    <t>Name</t>
  </si>
  <si>
    <t>Internal ID Number</t>
  </si>
  <si>
    <t>Sampling Type</t>
  </si>
  <si>
    <t>Large Farm</t>
  </si>
  <si>
    <t>Small Farm</t>
  </si>
  <si>
    <t>&lt;18 years</t>
  </si>
  <si>
    <t>A. Audited Sample</t>
  </si>
  <si>
    <t>B. Timelines</t>
  </si>
  <si>
    <t>Below you can see the deadline of all time-bound activities in the certification process triggered before the first audit data and after the last audit date. The Quality Review can use this to ensure timelines were complied with.</t>
  </si>
  <si>
    <t>Planned</t>
  </si>
  <si>
    <t>Deadline</t>
  </si>
  <si>
    <t>Days</t>
  </si>
  <si>
    <t>Application Approval</t>
  </si>
  <si>
    <t>CB Contract Agreement</t>
  </si>
  <si>
    <t>App. Shared with Audit Team</t>
  </si>
  <si>
    <t>Audit Plan sent to CH</t>
  </si>
  <si>
    <t>First Audit Date</t>
  </si>
  <si>
    <t>Last Audit Date</t>
  </si>
  <si>
    <t>NC Resolution Window</t>
  </si>
  <si>
    <t>Final Audit Report in RACP (QR)</t>
  </si>
  <si>
    <t>Certification Decision</t>
  </si>
  <si>
    <t>License Request</t>
  </si>
  <si>
    <t>Note for the CB:</t>
  </si>
  <si>
    <t>Fill in the cells related to the activities indicated in green below. Indicate the date regarding the Final Audit Report in the RACP (F16) and the License Request Date (F18).</t>
  </si>
  <si>
    <t>Note for translator: This tab should be translated, otherwise the dropdown menus will not work</t>
  </si>
  <si>
    <t>Types of Requirements</t>
  </si>
  <si>
    <t>Y/N List</t>
  </si>
  <si>
    <t>Lawsuit</t>
  </si>
  <si>
    <t>Cert. Options</t>
  </si>
  <si>
    <t>Country List</t>
  </si>
  <si>
    <t>Core Requirements</t>
  </si>
  <si>
    <t>C</t>
  </si>
  <si>
    <t>Group of Farms</t>
  </si>
  <si>
    <t>A group of organized farms (group members) that implements a common management system, organized as an association or cooperative or  managed by a farm or other supply chain actor such as an exporter or another entity.</t>
  </si>
  <si>
    <t>x</t>
  </si>
  <si>
    <t>Cocoa</t>
  </si>
  <si>
    <t>Afghanistan</t>
  </si>
  <si>
    <t>Mandatory Improvements</t>
  </si>
  <si>
    <t>NC</t>
  </si>
  <si>
    <t>Single Farm</t>
  </si>
  <si>
    <t>A single farm that owns or manages one farm with an independent organizational structure, whereby central management and all activities take place at a single physical location.</t>
  </si>
  <si>
    <t>Avocado</t>
  </si>
  <si>
    <t>Albania</t>
  </si>
  <si>
    <t>NA</t>
  </si>
  <si>
    <t>Multi Farm</t>
  </si>
  <si>
    <t>Two or more farms owned or rented by one entity whose operations and farming practices are managed centrally, regardless of certification.</t>
  </si>
  <si>
    <t>Banana</t>
  </si>
  <si>
    <t>Algeria</t>
  </si>
  <si>
    <t>Mandatory Smart Meters</t>
  </si>
  <si>
    <t>Scopes</t>
  </si>
  <si>
    <t>Single Site</t>
  </si>
  <si>
    <t>An individual organization that does not have farming in the scope of its Rainforest Alliance certification, whereby central management and all activities take place at a single physical location</t>
  </si>
  <si>
    <t>Andorra</t>
  </si>
  <si>
    <t>Farm</t>
  </si>
  <si>
    <t>Checklist</t>
  </si>
  <si>
    <t>Multi Site</t>
  </si>
  <si>
    <t xml:space="preserve">An organization that does not have farming in the scope of its Rainforest Alliance certification and has an identified central location under which two or more sites are operating. </t>
  </si>
  <si>
    <t>Grapes</t>
  </si>
  <si>
    <t>Angola</t>
  </si>
  <si>
    <t>SupplyChain</t>
  </si>
  <si>
    <t>Auditor list</t>
  </si>
  <si>
    <t>Antigua and Barbuda</t>
  </si>
  <si>
    <t>Types of Audits</t>
  </si>
  <si>
    <t>Argentina</t>
  </si>
  <si>
    <t>Transition</t>
  </si>
  <si>
    <t>Sent List</t>
  </si>
  <si>
    <t>Types of Auditors</t>
  </si>
  <si>
    <t>Armenia</t>
  </si>
  <si>
    <t>Sent</t>
  </si>
  <si>
    <t>Responsible for leading and organizing the audit team; ensures the complete and proper execution of the audit; adjusts the audit plan upon communication to the client; prepares the audit report.</t>
  </si>
  <si>
    <t>Australia</t>
  </si>
  <si>
    <t>Surveillance</t>
  </si>
  <si>
    <t>Not sent</t>
  </si>
  <si>
    <t>Sample Types</t>
  </si>
  <si>
    <t>Interview Type</t>
  </si>
  <si>
    <t>Responsible for leading and organizing the social requirements investigation during audits and to apply the extra audit requirements for medium/high risk contexts as per RA social Risk Maps.</t>
  </si>
  <si>
    <t>Austria</t>
  </si>
  <si>
    <t xml:space="preserve">Follow up </t>
  </si>
  <si>
    <t>Individual</t>
  </si>
  <si>
    <t>Supports the lead auditor with specific tasks to ensure the complete and proper execution of the audit. Prepares specific input for the audit report.</t>
  </si>
  <si>
    <t>Azerbaijan</t>
  </si>
  <si>
    <t>Surprise</t>
  </si>
  <si>
    <t>The Bahamas</t>
  </si>
  <si>
    <t>Investigation</t>
  </si>
  <si>
    <t>Open</t>
  </si>
  <si>
    <t>Bahrain</t>
  </si>
  <si>
    <t>Extension</t>
  </si>
  <si>
    <t>Risk Levels</t>
  </si>
  <si>
    <t>Bangladesh</t>
  </si>
  <si>
    <t>Shadow</t>
  </si>
  <si>
    <t>Secrecy</t>
  </si>
  <si>
    <t>High</t>
  </si>
  <si>
    <t>Observes the audit process with no influence for learning or institutional reasons but also for monitoring and assessment of auditors.</t>
  </si>
  <si>
    <t>Barbados</t>
  </si>
  <si>
    <t>Review</t>
  </si>
  <si>
    <t>Medium</t>
  </si>
  <si>
    <t>Guidance on Worker Types</t>
  </si>
  <si>
    <t>Unionized and Migrant workers are not exclusive categories, meaning that temporary and permanent workers can be migrant and unionized as well. The indication of these field is limited to the fact that the lead auditor needs to make sure that part of the sampled workers in the temporary/permanent categories also cover the number of unionized/migrant workers indicated here.</t>
  </si>
  <si>
    <t>Belarus</t>
  </si>
  <si>
    <t>Low</t>
  </si>
  <si>
    <t>Belgium</t>
  </si>
  <si>
    <t>Version Concat</t>
  </si>
  <si>
    <t>(M)</t>
  </si>
  <si>
    <t>Belize</t>
  </si>
  <si>
    <t>Version</t>
  </si>
  <si>
    <t>(F)</t>
  </si>
  <si>
    <t>Sample Size</t>
  </si>
  <si>
    <t>Benin</t>
  </si>
  <si>
    <t>Originally Planned</t>
  </si>
  <si>
    <t>Bhutan</t>
  </si>
  <si>
    <t>Site Types</t>
  </si>
  <si>
    <t>Increased</t>
  </si>
  <si>
    <t>Bolivia</t>
  </si>
  <si>
    <t>Bosnia and Herzegovina</t>
  </si>
  <si>
    <t>Validation Combined Audit</t>
  </si>
  <si>
    <t>Botswana</t>
  </si>
  <si>
    <t>Identity Preserved</t>
  </si>
  <si>
    <t>Segregation</t>
  </si>
  <si>
    <t>Brunei</t>
  </si>
  <si>
    <t>Wrong</t>
  </si>
  <si>
    <t>Approved</t>
  </si>
  <si>
    <t>Mass Balance</t>
  </si>
  <si>
    <t>Bulgaria</t>
  </si>
  <si>
    <t>Correct</t>
  </si>
  <si>
    <t>Burkina Faso</t>
  </si>
  <si>
    <t>External Actors</t>
  </si>
  <si>
    <t>Burundi</t>
  </si>
  <si>
    <t>Cert. Decision</t>
  </si>
  <si>
    <t>Cambodia</t>
  </si>
  <si>
    <t>Follow up audit validation</t>
  </si>
  <si>
    <t>Intermediary</t>
  </si>
  <si>
    <t>Cameroon</t>
  </si>
  <si>
    <t>Non-certification</t>
  </si>
  <si>
    <t>Service Provider</t>
  </si>
  <si>
    <t>Canada</t>
  </si>
  <si>
    <t>Suspension</t>
  </si>
  <si>
    <t>Labor Provider</t>
  </si>
  <si>
    <t>Cape Verde</t>
  </si>
  <si>
    <t>Cancelation</t>
  </si>
  <si>
    <t>Central African Republic</t>
  </si>
  <si>
    <t>Currencies</t>
  </si>
  <si>
    <t>Chad</t>
  </si>
  <si>
    <t>USD</t>
  </si>
  <si>
    <t>Chile</t>
  </si>
  <si>
    <t>CH Risk analysis</t>
  </si>
  <si>
    <t>EUR</t>
  </si>
  <si>
    <t>China</t>
  </si>
  <si>
    <t>New Applicant</t>
  </si>
  <si>
    <t>Colombia</t>
  </si>
  <si>
    <t>Termination Validation</t>
  </si>
  <si>
    <t>Comoros</t>
  </si>
  <si>
    <t>Congo, Republic of the</t>
  </si>
  <si>
    <t>Congo, Democratic Republic of the</t>
  </si>
  <si>
    <t>Missing data. See comment column D</t>
  </si>
  <si>
    <t>Costa Rica</t>
  </si>
  <si>
    <t>Cote d'Ivoire</t>
  </si>
  <si>
    <t>Croatia</t>
  </si>
  <si>
    <t>Cuba</t>
  </si>
  <si>
    <t>Cyprus</t>
  </si>
  <si>
    <t>Czech Republic</t>
  </si>
  <si>
    <t>Denmark</t>
  </si>
  <si>
    <t>Djibouti</t>
  </si>
  <si>
    <t>Dominica</t>
  </si>
  <si>
    <t>Dominican Republic</t>
  </si>
  <si>
    <t>East Timor (Timor-Leste)</t>
  </si>
  <si>
    <t>Ecuador</t>
  </si>
  <si>
    <t>Egypt</t>
  </si>
  <si>
    <t>El Salvador</t>
  </si>
  <si>
    <t>Equatorial Guinea</t>
  </si>
  <si>
    <t>Eritrea</t>
  </si>
  <si>
    <t>Estonia</t>
  </si>
  <si>
    <t>Ethiopia</t>
  </si>
  <si>
    <t>Fiji</t>
  </si>
  <si>
    <t>Finland</t>
  </si>
  <si>
    <t>France</t>
  </si>
  <si>
    <t>Gabon</t>
  </si>
  <si>
    <t>The Gambia</t>
  </si>
  <si>
    <t>Georgia</t>
  </si>
  <si>
    <t>Germany</t>
  </si>
  <si>
    <t>Ghana</t>
  </si>
  <si>
    <t>Greece</t>
  </si>
  <si>
    <t>Grenada</t>
  </si>
  <si>
    <t>Guatemala</t>
  </si>
  <si>
    <t>Guinea</t>
  </si>
  <si>
    <t>Guinea-Bissau</t>
  </si>
  <si>
    <t>Guyana</t>
  </si>
  <si>
    <t>Haiti</t>
  </si>
  <si>
    <t>Honduras</t>
  </si>
  <si>
    <t>Hungary</t>
  </si>
  <si>
    <t>Iceland</t>
  </si>
  <si>
    <t>India</t>
  </si>
  <si>
    <t>Indonesia</t>
  </si>
  <si>
    <t>Iran</t>
  </si>
  <si>
    <t>Iraq</t>
  </si>
  <si>
    <t>Ireland</t>
  </si>
  <si>
    <t>Israel</t>
  </si>
  <si>
    <t>Italy</t>
  </si>
  <si>
    <t>Jamaica</t>
  </si>
  <si>
    <t>Japan</t>
  </si>
  <si>
    <t>Jordan</t>
  </si>
  <si>
    <t>Kazakhstan</t>
  </si>
  <si>
    <t>Kenya</t>
  </si>
  <si>
    <t>Kiribati</t>
  </si>
  <si>
    <t>Korea, North</t>
  </si>
  <si>
    <t>Korea, South</t>
  </si>
  <si>
    <t>Kosovo</t>
  </si>
  <si>
    <t>Kuwait</t>
  </si>
  <si>
    <t>Kyrgyzstan</t>
  </si>
  <si>
    <t>Laos</t>
  </si>
  <si>
    <t>Latvia</t>
  </si>
  <si>
    <t>Lebanon</t>
  </si>
  <si>
    <t>Lesotho</t>
  </si>
  <si>
    <t>Liberia</t>
  </si>
  <si>
    <t>Libya</t>
  </si>
  <si>
    <t>Liechtenstein</t>
  </si>
  <si>
    <t>Lithuania</t>
  </si>
  <si>
    <t>Luxembourg</t>
  </si>
  <si>
    <t>Macedonia</t>
  </si>
  <si>
    <t>Madagascar</t>
  </si>
  <si>
    <t>Malawi</t>
  </si>
  <si>
    <t>Malaysia</t>
  </si>
  <si>
    <t>Maldives</t>
  </si>
  <si>
    <t>Mali</t>
  </si>
  <si>
    <t>Malta</t>
  </si>
  <si>
    <t>Marshall Islands</t>
  </si>
  <si>
    <t>Mauritania</t>
  </si>
  <si>
    <t>Mauritius</t>
  </si>
  <si>
    <t>Mexico</t>
  </si>
  <si>
    <t>Micronesia, Federated States of</t>
  </si>
  <si>
    <t>Moldova</t>
  </si>
  <si>
    <t>Monaco</t>
  </si>
  <si>
    <t>Mongolia</t>
  </si>
  <si>
    <t>Montenegro</t>
  </si>
  <si>
    <t>Morocco</t>
  </si>
  <si>
    <t>Mozambique</t>
  </si>
  <si>
    <t>Myanmar (Burma)</t>
  </si>
  <si>
    <t>Namibia</t>
  </si>
  <si>
    <t>Nauru</t>
  </si>
  <si>
    <t>Nepal</t>
  </si>
  <si>
    <t>Netherlands</t>
  </si>
  <si>
    <t>New Zealand</t>
  </si>
  <si>
    <t>Nicaragua</t>
  </si>
  <si>
    <t>Niger</t>
  </si>
  <si>
    <t>Nigeria</t>
  </si>
  <si>
    <t>Norway</t>
  </si>
  <si>
    <t>Oman</t>
  </si>
  <si>
    <t>Pakistan</t>
  </si>
  <si>
    <t>Palau</t>
  </si>
  <si>
    <t>Panama</t>
  </si>
  <si>
    <t>Papua New Guinea</t>
  </si>
  <si>
    <t>Paraguay</t>
  </si>
  <si>
    <t>Peru</t>
  </si>
  <si>
    <t>Philippines</t>
  </si>
  <si>
    <t>Poland</t>
  </si>
  <si>
    <t>Portugal</t>
  </si>
  <si>
    <t>Qatar</t>
  </si>
  <si>
    <t>Romania</t>
  </si>
  <si>
    <t>Russia</t>
  </si>
  <si>
    <t>Rwanda</t>
  </si>
  <si>
    <t>Saint Kitts and Nevis</t>
  </si>
  <si>
    <t>Saint Lucia</t>
  </si>
  <si>
    <t>Saint Vincent and the Grenadines</t>
  </si>
  <si>
    <t>Samoa</t>
  </si>
  <si>
    <t>San Marino</t>
  </si>
  <si>
    <t>Sao Tome and Principe</t>
  </si>
  <si>
    <t>Saudi Arabia</t>
  </si>
  <si>
    <t>Senegal</t>
  </si>
  <si>
    <t>Serbia</t>
  </si>
  <si>
    <t>Seychelles</t>
  </si>
  <si>
    <t>Sierra Leone</t>
  </si>
  <si>
    <t>Singapore</t>
  </si>
  <si>
    <t>Slovakia</t>
  </si>
  <si>
    <t>Slovenia</t>
  </si>
  <si>
    <t>Solomon Islands</t>
  </si>
  <si>
    <t>Somalia</t>
  </si>
  <si>
    <t>South Africa</t>
  </si>
  <si>
    <t>South Sudan</t>
  </si>
  <si>
    <t>Spain</t>
  </si>
  <si>
    <t>Sri Lanka</t>
  </si>
  <si>
    <t>Sudan</t>
  </si>
  <si>
    <t>Suriname</t>
  </si>
  <si>
    <t>Swaziland</t>
  </si>
  <si>
    <t>Sweden</t>
  </si>
  <si>
    <t>Switzerland</t>
  </si>
  <si>
    <t>Syria</t>
  </si>
  <si>
    <t>Taiwan</t>
  </si>
  <si>
    <t>Tajikistan</t>
  </si>
  <si>
    <t>Tanzania</t>
  </si>
  <si>
    <t>Thailand</t>
  </si>
  <si>
    <t>Togo</t>
  </si>
  <si>
    <t>Tonga</t>
  </si>
  <si>
    <t>Trinidad and Tobago</t>
  </si>
  <si>
    <t>Tunisia</t>
  </si>
  <si>
    <t>Turkey</t>
  </si>
  <si>
    <t>Turkmenistan</t>
  </si>
  <si>
    <t>Tuvalu</t>
  </si>
  <si>
    <t>Uganda</t>
  </si>
  <si>
    <t>Ukraine</t>
  </si>
  <si>
    <t>United Arab Emirates</t>
  </si>
  <si>
    <t>United Kingdom</t>
  </si>
  <si>
    <t>United States of America</t>
  </si>
  <si>
    <t>Uruguay</t>
  </si>
  <si>
    <t>Uzbekistan</t>
  </si>
  <si>
    <t>Vanuatu</t>
  </si>
  <si>
    <t>Vatican City (Holy See)</t>
  </si>
  <si>
    <t>Venezuela</t>
  </si>
  <si>
    <t>Vietnam</t>
  </si>
  <si>
    <t>Yemen</t>
  </si>
  <si>
    <t>Zambia</t>
  </si>
  <si>
    <t>Zimbabwe</t>
  </si>
  <si>
    <t>Sample factors</t>
  </si>
  <si>
    <t xml:space="preserve">Number of workers involved in the CH </t>
  </si>
  <si>
    <t>Minimum number of interviews</t>
  </si>
  <si>
    <t xml:space="preserve">Minimum number of individual interviews </t>
  </si>
  <si>
    <t>Maximum number of group interviews - Description</t>
  </si>
  <si>
    <t>Maximum number of group interviews (Group/Components)</t>
  </si>
  <si>
    <t xml:space="preserve">Minimum number of worker files to be checked </t>
  </si>
  <si>
    <t>GPF</t>
  </si>
  <si>
    <t>Item</t>
  </si>
  <si>
    <t>Sample for Audit Calculation</t>
  </si>
  <si>
    <t>Formula for Audit Sample</t>
  </si>
  <si>
    <t>Totals from Application Form</t>
  </si>
  <si>
    <t>Min. Sample</t>
  </si>
  <si>
    <t>Sample for Groups</t>
  </si>
  <si>
    <t>Note</t>
  </si>
  <si>
    <t>Clause</t>
  </si>
  <si>
    <t>1 to 5</t>
  </si>
  <si>
    <t>0 to 50</t>
  </si>
  <si>
    <t>51 to 100</t>
  </si>
  <si>
    <t>101 to 250</t>
  </si>
  <si>
    <t>251 to 350</t>
  </si>
  <si>
    <t>351 to 450</t>
  </si>
  <si>
    <t>451 to 600</t>
  </si>
  <si>
    <t>601 to 800</t>
  </si>
  <si>
    <t>801 to 1200</t>
  </si>
  <si>
    <t>1201 to 1800</t>
  </si>
  <si>
    <t>1801 to 2500</t>
  </si>
  <si>
    <t>&gt; 3500</t>
  </si>
  <si>
    <t>Group farms are in very close proximity and it is easy to visit more than 6 farms per auditor within 8 hours, including time for traveling between 6 farms in any 2 selected sub-groups/villages</t>
  </si>
  <si>
    <t>√</t>
  </si>
  <si>
    <t>Square root of total</t>
  </si>
  <si>
    <t>2.4.13.g</t>
  </si>
  <si>
    <t>6 to 10</t>
  </si>
  <si>
    <t>Group farms are in reachable distances and it is reasonable to visit up to 5 farms within 8 hours, including time for traveling between 5 farms in any 2 selected sub-groups/villages</t>
  </si>
  <si>
    <t>2.4.13.j</t>
  </si>
  <si>
    <t>11 to 50</t>
  </si>
  <si>
    <t>1 group of 3</t>
  </si>
  <si>
    <t>Group farms are distant from each other and it is reasonable to visit up to 4 farms within 8 hours, including time for traveling between 4 farms in any 2 selected sub-groups/villages</t>
  </si>
  <si>
    <t>Processing Sites</t>
  </si>
  <si>
    <t>2.4.13.b</t>
  </si>
  <si>
    <t>1 group of 3
1 group of 5</t>
  </si>
  <si>
    <t>Interviews</t>
  </si>
  <si>
    <t>Samples</t>
  </si>
  <si>
    <t>Group farms are quite distant from each other and it is reasonable to visit up to 3 farms within 8 hours, including time for traveling between 3 farms in any 2 selected sub-groups/villages</t>
  </si>
  <si>
    <t>Subcontractors</t>
  </si>
  <si>
    <t>Subcontractors, intermediaries and service providers shall all be audited within 3-years time (0,33).</t>
  </si>
  <si>
    <t>2.4.9.b</t>
  </si>
  <si>
    <t>2 groups of 5</t>
  </si>
  <si>
    <t>Individual Interview</t>
  </si>
  <si>
    <t>h</t>
  </si>
  <si>
    <t>DLS</t>
  </si>
  <si>
    <t>Intermediaries</t>
  </si>
  <si>
    <t>251 to 500</t>
  </si>
  <si>
    <t>2 groups of 3
1 group of 4
2 groups of 5</t>
  </si>
  <si>
    <t>Group Interview</t>
  </si>
  <si>
    <t>Risk</t>
  </si>
  <si>
    <t>Service Providers</t>
  </si>
  <si>
    <t>501 to 1500</t>
  </si>
  <si>
    <t>2 group of 3
1 group of 4
3 groups of 5</t>
  </si>
  <si>
    <t>A</t>
  </si>
  <si>
    <t>Very Low-Risk Category (A)</t>
  </si>
  <si>
    <t>Labor Providers</t>
  </si>
  <si>
    <t>1501 to 4000</t>
  </si>
  <si>
    <t>1 group of 3
1 group of 4
5 groups of 5</t>
  </si>
  <si>
    <t>B</t>
  </si>
  <si>
    <t>Low Risk Category (B)</t>
  </si>
  <si>
    <t>Purchase centers</t>
  </si>
  <si>
    <t>√/2</t>
  </si>
  <si>
    <t>It should be 50% the sqr.</t>
  </si>
  <si>
    <t>2.4.13.a</t>
  </si>
  <si>
    <t>&gt; 4001</t>
  </si>
  <si>
    <t>8 groups of 5</t>
  </si>
  <si>
    <t>Medium Risk Category (C)</t>
  </si>
  <si>
    <t>Houses</t>
  </si>
  <si>
    <t>It should be sqr</t>
  </si>
  <si>
    <t>AR4.9 47.a</t>
  </si>
  <si>
    <t>D</t>
  </si>
  <si>
    <t>High Risk Category (D)</t>
  </si>
  <si>
    <t>Very High-Risk Category (E)</t>
  </si>
  <si>
    <t>Audit Date Trigger Factor</t>
  </si>
  <si>
    <t>Worker Calculation Concat</t>
  </si>
  <si>
    <t>Min. Number Interviews</t>
  </si>
  <si>
    <t>Initial Date</t>
  </si>
  <si>
    <t>Totals</t>
  </si>
  <si>
    <t>General</t>
  </si>
  <si>
    <t>% Male</t>
  </si>
  <si>
    <t>%Female</t>
  </si>
  <si>
    <t>Audit Date</t>
  </si>
  <si>
    <t>Please review the start and end dates of the audit. Based on the inserted dates and number of the auditors, the interval may not be enough.</t>
  </si>
  <si>
    <t>Transition Audit Trigger</t>
  </si>
  <si>
    <t>Audit Type</t>
  </si>
  <si>
    <t>Filling in</t>
  </si>
  <si>
    <t>total</t>
  </si>
  <si>
    <t>Calculation on proportion of interviews</t>
  </si>
  <si>
    <t>General/Total</t>
  </si>
  <si>
    <t>Permanent proportion</t>
  </si>
  <si>
    <t>Temporary proportion</t>
  </si>
  <si>
    <t>Calculation on proportion of interviews - Rounding</t>
  </si>
  <si>
    <t>Calculation on proportion of interviews - Corrections</t>
  </si>
  <si>
    <t>Calculation on proportion of interviews - Formulas</t>
  </si>
  <si>
    <t>being</t>
  </si>
  <si>
    <t>and</t>
  </si>
  <si>
    <t>worker(s)</t>
  </si>
  <si>
    <t>workers</t>
  </si>
  <si>
    <t>in</t>
  </si>
  <si>
    <t>Risk indicators for Farm:</t>
  </si>
  <si>
    <t>Applicable to:</t>
  </si>
  <si>
    <t>Location of data</t>
  </si>
  <si>
    <t>Threshold</t>
  </si>
  <si>
    <t>Risk point</t>
  </si>
  <si>
    <t>Comments</t>
  </si>
  <si>
    <t># of NC in latest audit</t>
  </si>
  <si>
    <t>Single &amp; Multi Farm + Group of farms</t>
  </si>
  <si>
    <t>Previous report from CH</t>
  </si>
  <si>
    <t>&gt; 2 - 15</t>
  </si>
  <si>
    <t>If 0 or 1 NC raised = risk, if more than 15 NC = risk. 
Threshold of 15 based on avg # of NC raised in audits that have led to a non-certification decision in West Africa in 2020</t>
  </si>
  <si>
    <t>1&lt;= OR &gt;15</t>
  </si>
  <si>
    <t>History of CH</t>
  </si>
  <si>
    <t>Registration RACP</t>
  </si>
  <si>
    <t>Existing CH</t>
  </si>
  <si>
    <t>New CH</t>
  </si>
  <si>
    <t xml:space="preserve">If CH has not indicated a previous UTZ / RA ID, completely new CH and thus riskier </t>
  </si>
  <si>
    <t>Non-certification, cancellation, suspension in the last 2 years</t>
  </si>
  <si>
    <t>No non-certification, suspension or cancellation in the last 2 years</t>
  </si>
  <si>
    <t>Non-certification, suspension or cancellation for non-administrative reasons</t>
  </si>
  <si>
    <t>Non-certification, suspension or cancellation in the last 2 years</t>
  </si>
  <si>
    <t>Average estimated yield of main crop of CH</t>
  </si>
  <si>
    <t>Calculated on basis of CAF</t>
  </si>
  <si>
    <t>Up to 1.5*average estimated yield for this crop and this country (benchmark)</t>
  </si>
  <si>
    <t>Data on average yield only available for some crops (coffee, tea, cocoa, banana, pineapple, HZ) in some countries - see tab "yield thresholds"</t>
  </si>
  <si>
    <t>More than 1.5* average estimated yield for this crop and this country</t>
  </si>
  <si>
    <t>Total area of main certified crop</t>
  </si>
  <si>
    <t>Single &amp; Multi Farm</t>
  </si>
  <si>
    <t>CAF</t>
  </si>
  <si>
    <t>0 - 250</t>
  </si>
  <si>
    <t>53% of CH have between 0 and 250 ha of certified area</t>
  </si>
  <si>
    <t>&gt;250 - 2 500</t>
  </si>
  <si>
    <t>96% of CH have between 0 and 2500 ha of certified area</t>
  </si>
  <si>
    <t>&gt; 2 500</t>
  </si>
  <si>
    <t>Average area of main certified crop per group member</t>
  </si>
  <si>
    <t>Group of farms</t>
  </si>
  <si>
    <t>0 - 5 ha</t>
  </si>
  <si>
    <t>75% of CH have an average of between 0 and 5 ha of certified area per group member</t>
  </si>
  <si>
    <t>&gt; 5 - 50 ha</t>
  </si>
  <si>
    <t>94% of CH have an average of between 0 and 50 ha of certified area per group member</t>
  </si>
  <si>
    <t>&gt;50ha</t>
  </si>
  <si>
    <t>Total number of group member (small and large)</t>
  </si>
  <si>
    <t>0 - 1000</t>
  </si>
  <si>
    <t>67% of CH have up to 1000 group members</t>
  </si>
  <si>
    <t>&gt; 1000 - 10 000</t>
  </si>
  <si>
    <t>97% of CH have between 0 and 10 000 group members</t>
  </si>
  <si>
    <t>&gt; 10 000</t>
  </si>
  <si>
    <t>Average # of temporary workers per group member</t>
  </si>
  <si>
    <t>0-50</t>
  </si>
  <si>
    <t>&gt;50-150</t>
  </si>
  <si>
    <t>&gt;150</t>
  </si>
  <si>
    <t xml:space="preserve"> Total # of workers below 18 years</t>
  </si>
  <si>
    <t>Including temporary, permanent and migrant workers</t>
  </si>
  <si>
    <t>1 - 2</t>
  </si>
  <si>
    <t>&gt; 2</t>
  </si>
  <si>
    <t>0% of certified group members</t>
  </si>
  <si>
    <t>&gt;0% - 10% of certified group members</t>
  </si>
  <si>
    <t>&gt; 10% of certified group members</t>
  </si>
  <si>
    <t>Total # of labor providers used</t>
  </si>
  <si>
    <t>Assumption: the more labor providers, the more challenging to ensure they meet the requirements on worker related point in 5.3. and 5.5. and the risk that the CH is not meeting it either on the other points</t>
  </si>
  <si>
    <t>&gt; 0</t>
  </si>
  <si>
    <t># of houses provided to workers</t>
  </si>
  <si>
    <t>1 - 10</t>
  </si>
  <si>
    <t>&gt; 10</t>
  </si>
  <si>
    <t>Total # of permanent workers</t>
  </si>
  <si>
    <t>0 - 20</t>
  </si>
  <si>
    <t>48% of individual / multisite CH have up to 20 permanent workers</t>
  </si>
  <si>
    <t>&gt; 20 - 50</t>
  </si>
  <si>
    <t>74% of individual / multisite CH have between 0 and 50 permanent workers</t>
  </si>
  <si>
    <t>&gt; 50</t>
  </si>
  <si>
    <t>Total # of temporary workers</t>
  </si>
  <si>
    <t>47% of individual / multisite CH have up to 20 temporary workers</t>
  </si>
  <si>
    <t>&gt; 20 - 100</t>
  </si>
  <si>
    <t>80% of individual / multisite CH have between 0 and 100 temporary workers</t>
  </si>
  <si>
    <t>&gt; 100</t>
  </si>
  <si>
    <t>Total # of Migrant workers</t>
  </si>
  <si>
    <t>No distinction made in terms of age, only if migrant</t>
  </si>
  <si>
    <t>Number of other certification schemes</t>
  </si>
  <si>
    <t>If more than one certification scheme, traceability risk - Ch could potentially double sell</t>
  </si>
  <si>
    <t xml:space="preserve">Ratio of male to female permanent workers </t>
  </si>
  <si>
    <t xml:space="preserve">Ratio of male to female temporary workers </t>
  </si>
  <si>
    <t>Max risk score for Single &amp; Multi Farm</t>
  </si>
  <si>
    <t>Max risk score for Group of farms</t>
  </si>
  <si>
    <t>Number of points</t>
  </si>
  <si>
    <t>Min points</t>
  </si>
  <si>
    <t>Max points</t>
  </si>
  <si>
    <t>Risk category</t>
  </si>
  <si>
    <t>≤   2</t>
  </si>
  <si>
    <t>1. Very low risk</t>
  </si>
  <si>
    <t>2 &lt; low risk ≤ 4</t>
  </si>
  <si>
    <t>2. Low risk</t>
  </si>
  <si>
    <t>4 &lt; medium risk ≤ 7</t>
  </si>
  <si>
    <t>3. Medium risk</t>
  </si>
  <si>
    <t>7 &lt; high risk ≤ 10</t>
  </si>
  <si>
    <t>4. High risk</t>
  </si>
  <si>
    <t>10 &lt; highest risk</t>
  </si>
  <si>
    <t>5. Highest risk</t>
  </si>
  <si>
    <t>Certification scope</t>
  </si>
  <si>
    <t>Crop name final</t>
  </si>
  <si>
    <t>Category List</t>
  </si>
  <si>
    <t>Important instructions!</t>
  </si>
  <si>
    <t>RA</t>
  </si>
  <si>
    <t>After translations/updates ensure the following:</t>
  </si>
  <si>
    <t>1) Sort the crop list per category (B2) from A to Z</t>
  </si>
  <si>
    <t>Flower</t>
  </si>
  <si>
    <t>2) Open the Name Manager. You will see the same entries as the category list (E2) as names.</t>
  </si>
  <si>
    <t>Ferns</t>
  </si>
  <si>
    <t>Fruit</t>
  </si>
  <si>
    <t>3) Open each name and align it with the translated/updated list. This means that you need to reselect all crop names (column C) and link it to the corresponding category.</t>
  </si>
  <si>
    <t>Leather leaf fern</t>
  </si>
  <si>
    <t>No other changes are needed!</t>
  </si>
  <si>
    <t>Other ornamental plants</t>
  </si>
  <si>
    <t>Nuts</t>
  </si>
  <si>
    <t>Palm leaves</t>
  </si>
  <si>
    <t>Psyllium</t>
  </si>
  <si>
    <t>Tea</t>
  </si>
  <si>
    <t>Rose</t>
  </si>
  <si>
    <t>Vegetable</t>
  </si>
  <si>
    <t>Sunflower</t>
  </si>
  <si>
    <t>Various Foliage</t>
  </si>
  <si>
    <t>Açaí</t>
  </si>
  <si>
    <t>UEBT/RA</t>
  </si>
  <si>
    <t>Apple blossoms</t>
  </si>
  <si>
    <t>Apple fruit</t>
  </si>
  <si>
    <t>Apple leaves</t>
  </si>
  <si>
    <t>Apricot blossoms</t>
  </si>
  <si>
    <t>Apricot fruit</t>
  </si>
  <si>
    <t>Apricot leaves</t>
  </si>
  <si>
    <t>Baobab</t>
  </si>
  <si>
    <t>Barberry</t>
  </si>
  <si>
    <t>Bilberry</t>
  </si>
  <si>
    <t>Black Currant fruit</t>
  </si>
  <si>
    <t>Blackberry fruit</t>
  </si>
  <si>
    <t>Blackberry leaves</t>
  </si>
  <si>
    <t>Blueberry fruit</t>
  </si>
  <si>
    <t>Blueberry leaves</t>
  </si>
  <si>
    <t>Boysenberry fruit</t>
  </si>
  <si>
    <t>Cherry blossoms</t>
  </si>
  <si>
    <t>Cherry fruit</t>
  </si>
  <si>
    <t>Cherry leaves</t>
  </si>
  <si>
    <t>Citron</t>
  </si>
  <si>
    <t>Citrus blossoms</t>
  </si>
  <si>
    <t>Citrus fruit</t>
  </si>
  <si>
    <t>Citrus leaves</t>
  </si>
  <si>
    <t>Clementine</t>
  </si>
  <si>
    <t>Coconut</t>
  </si>
  <si>
    <t xml:space="preserve">Copoazú </t>
  </si>
  <si>
    <t>Crab apple blossoms</t>
  </si>
  <si>
    <t>Crab apple fruit</t>
  </si>
  <si>
    <t>Crab apple leaves</t>
  </si>
  <si>
    <t>Cranberry fruit</t>
  </si>
  <si>
    <t>Cranberry leaves</t>
  </si>
  <si>
    <t xml:space="preserve">Cupuaçu </t>
  </si>
  <si>
    <t>Curaba</t>
  </si>
  <si>
    <t>Date blossoms</t>
  </si>
  <si>
    <t>Date fruit</t>
  </si>
  <si>
    <t>Date leaves</t>
  </si>
  <si>
    <t>Dragonfruit leaves</t>
  </si>
  <si>
    <t>Fig</t>
  </si>
  <si>
    <t>Gooseberry fruit</t>
  </si>
  <si>
    <t>Gooseberry leaves</t>
  </si>
  <si>
    <t>Grandilla</t>
  </si>
  <si>
    <t>Grapefruit blossoms</t>
  </si>
  <si>
    <t>Grapefruit fruit</t>
  </si>
  <si>
    <t>Grapefruit leaves</t>
  </si>
  <si>
    <t>Guava fruit</t>
  </si>
  <si>
    <t>Guava leaves</t>
  </si>
  <si>
    <t>Indian Gooseberry</t>
  </si>
  <si>
    <t>Jackfruit</t>
  </si>
  <si>
    <t>Jocote / Mombin</t>
  </si>
  <si>
    <t>Kiwi</t>
  </si>
  <si>
    <t>Lemon blossoms</t>
  </si>
  <si>
    <t>Lemon fruit</t>
  </si>
  <si>
    <t>Lemon leaves</t>
  </si>
  <si>
    <t>Lime blossoms</t>
  </si>
  <si>
    <t>Lime fruit</t>
  </si>
  <si>
    <t>Lime leaves</t>
  </si>
  <si>
    <t>Loquat</t>
  </si>
  <si>
    <t>Lychee blossoms</t>
  </si>
  <si>
    <t>Lychee fruit</t>
  </si>
  <si>
    <t>Lychee leaves</t>
  </si>
  <si>
    <t>Mandarin blossoms</t>
  </si>
  <si>
    <t>Mandarin fruit</t>
  </si>
  <si>
    <t>Mandarin leaves</t>
  </si>
  <si>
    <t>Mango fruit</t>
  </si>
  <si>
    <t>Mango leaves</t>
  </si>
  <si>
    <t>Mangosteen</t>
  </si>
  <si>
    <t>Melon blossoms</t>
  </si>
  <si>
    <t>Melon fruit</t>
  </si>
  <si>
    <t>Melon leaves</t>
  </si>
  <si>
    <t>Mulberry</t>
  </si>
  <si>
    <t>Nectarine</t>
  </si>
  <si>
    <t>Orange blossoms</t>
  </si>
  <si>
    <t>Orange fruit</t>
  </si>
  <si>
    <t>Orange leaves</t>
  </si>
  <si>
    <t>Other banana</t>
  </si>
  <si>
    <t>Other fresh fruit</t>
  </si>
  <si>
    <t>Papaya</t>
  </si>
  <si>
    <t>Passion fruit blossoms</t>
  </si>
  <si>
    <t>Passion fruit leaves</t>
  </si>
  <si>
    <t>Passionfruit / Gulupa</t>
  </si>
  <si>
    <t>Pawpaw</t>
  </si>
  <si>
    <t>Peach / Durazno</t>
  </si>
  <si>
    <t>Peach blossoms</t>
  </si>
  <si>
    <t>Peach leaves</t>
  </si>
  <si>
    <t>Pear blossoms</t>
  </si>
  <si>
    <t>Pear fruit</t>
  </si>
  <si>
    <t>Pear leaves</t>
  </si>
  <si>
    <t>Physalis / Cape gooseberry</t>
  </si>
  <si>
    <t>Pineapple fruit</t>
  </si>
  <si>
    <t>Pineapple leaves</t>
  </si>
  <si>
    <t>Pitajaya / Dragon Fruit</t>
  </si>
  <si>
    <t>Plantain</t>
  </si>
  <si>
    <t>Plum blossoms</t>
  </si>
  <si>
    <t>Plum fruit</t>
  </si>
  <si>
    <t>Plum leaves</t>
  </si>
  <si>
    <t>Pomegranate fruit</t>
  </si>
  <si>
    <t>Pomegranate leaves</t>
  </si>
  <si>
    <t>Rambutan</t>
  </si>
  <si>
    <t>Raspberry fruit</t>
  </si>
  <si>
    <t>Raspberry leaves</t>
  </si>
  <si>
    <t>Red Currant fruit</t>
  </si>
  <si>
    <t>Sapota/Chikoo</t>
  </si>
  <si>
    <t>Soursop</t>
  </si>
  <si>
    <t>Strawberry blossoms</t>
  </si>
  <si>
    <t>Strawberry fruit</t>
  </si>
  <si>
    <t>Strawberry leaves</t>
  </si>
  <si>
    <t>Sweet Blackberry fruit</t>
  </si>
  <si>
    <t>Sweet Blackberry leaves</t>
  </si>
  <si>
    <t>Sweet Grandilla</t>
  </si>
  <si>
    <t>Tamarillo</t>
  </si>
  <si>
    <t>Tangerine</t>
  </si>
  <si>
    <t>Tangerine blossoms</t>
  </si>
  <si>
    <t>Tangerine leaves</t>
  </si>
  <si>
    <t>Watermelon</t>
  </si>
  <si>
    <t>Wild Pear blossoms</t>
  </si>
  <si>
    <t>Wild pear fruit</t>
  </si>
  <si>
    <t>Wild Pear leaves</t>
  </si>
  <si>
    <t>Acerola fruit</t>
  </si>
  <si>
    <t>Acerola leaves</t>
  </si>
  <si>
    <t>Allspice</t>
  </si>
  <si>
    <t>Aloe vera</t>
  </si>
  <si>
    <t>Angelica</t>
  </si>
  <si>
    <t>Anise</t>
  </si>
  <si>
    <t>Aronia</t>
  </si>
  <si>
    <t>Asafoetida</t>
  </si>
  <si>
    <t>Ash</t>
  </si>
  <si>
    <t>Ashwagandha</t>
  </si>
  <si>
    <t>Balm hawthorn</t>
  </si>
  <si>
    <t>Basil</t>
  </si>
  <si>
    <t>Bay Leaf plant</t>
  </si>
  <si>
    <t>Bergamot</t>
  </si>
  <si>
    <t>Bibernell</t>
  </si>
  <si>
    <t>Black Currant leaves</t>
  </si>
  <si>
    <t>UEBT/RA or RA</t>
  </si>
  <si>
    <t>Black Pepper</t>
  </si>
  <si>
    <t>Blackberry</t>
  </si>
  <si>
    <t>Blessed thistle</t>
  </si>
  <si>
    <t>Bluet</t>
  </si>
  <si>
    <t>Boldo</t>
  </si>
  <si>
    <t>Borage</t>
  </si>
  <si>
    <t>Boysenberry leaves</t>
  </si>
  <si>
    <t>Burnet</t>
  </si>
  <si>
    <t>Calendula</t>
  </si>
  <si>
    <t>Caraway</t>
  </si>
  <si>
    <t>Cardamom</t>
  </si>
  <si>
    <t>Carnation</t>
  </si>
  <si>
    <t>Carob</t>
  </si>
  <si>
    <t>Cassia</t>
  </si>
  <si>
    <t>Catnip</t>
  </si>
  <si>
    <t>Cayenne pepper</t>
  </si>
  <si>
    <t>Centella</t>
  </si>
  <si>
    <t>Chamomile</t>
  </si>
  <si>
    <t>Cheese poplar</t>
  </si>
  <si>
    <t>Chervil</t>
  </si>
  <si>
    <t>Chicory</t>
  </si>
  <si>
    <t>Chilli Pepper</t>
  </si>
  <si>
    <t>Chilli/Chili/Chile</t>
  </si>
  <si>
    <t>Chive</t>
  </si>
  <si>
    <t>Cicely</t>
  </si>
  <si>
    <t>Cilantro</t>
  </si>
  <si>
    <t>Cinnamon</t>
  </si>
  <si>
    <t>Citronella</t>
  </si>
  <si>
    <t>Clove</t>
  </si>
  <si>
    <t>Cola nut plant</t>
  </si>
  <si>
    <t>Common mullein</t>
  </si>
  <si>
    <t>Coneflower</t>
  </si>
  <si>
    <t>Coriander</t>
  </si>
  <si>
    <t>Cornflower</t>
  </si>
  <si>
    <t>Costmary</t>
  </si>
  <si>
    <t>Cowslip</t>
  </si>
  <si>
    <t>Crisped mint</t>
  </si>
  <si>
    <t>Cumin</t>
  </si>
  <si>
    <t>Curcuma</t>
  </si>
  <si>
    <t>Curly mint</t>
  </si>
  <si>
    <t>Curry leaf</t>
  </si>
  <si>
    <t>Daisy</t>
  </si>
  <si>
    <t>Dandellion</t>
  </si>
  <si>
    <t>Dane weed</t>
  </si>
  <si>
    <t>Dill</t>
  </si>
  <si>
    <t>Echinacea</t>
  </si>
  <si>
    <t>Elderberry</t>
  </si>
  <si>
    <t>Elderflower</t>
  </si>
  <si>
    <t>Erica</t>
  </si>
  <si>
    <t>Eucalyptus</t>
  </si>
  <si>
    <t>Fennel</t>
  </si>
  <si>
    <t>Fenugreek</t>
  </si>
  <si>
    <t>Feverfew</t>
  </si>
  <si>
    <t>Filé powder / Sassafras</t>
  </si>
  <si>
    <t>Galangal</t>
  </si>
  <si>
    <t>Ginger</t>
  </si>
  <si>
    <t>Ginkgo</t>
  </si>
  <si>
    <t>Ginseng</t>
  </si>
  <si>
    <t>Golden rhubarb</t>
  </si>
  <si>
    <t>Grains of paradise</t>
  </si>
  <si>
    <t>Guarana</t>
  </si>
  <si>
    <t>Hawthorn</t>
  </si>
  <si>
    <t>Heather</t>
  </si>
  <si>
    <t>Helichrysum</t>
  </si>
  <si>
    <t>Hemp</t>
  </si>
  <si>
    <t>Hibiscus</t>
  </si>
  <si>
    <t>Honeybush</t>
  </si>
  <si>
    <t>Hops</t>
  </si>
  <si>
    <t>Horehound</t>
  </si>
  <si>
    <t>Horseradish</t>
  </si>
  <si>
    <t>Hyssop</t>
  </si>
  <si>
    <t>Jasmine</t>
  </si>
  <si>
    <t>Juniper</t>
  </si>
  <si>
    <t>Lady's Mantle</t>
  </si>
  <si>
    <t>Lapacho</t>
  </si>
  <si>
    <t>Laurel</t>
  </si>
  <si>
    <t>Lavender</t>
  </si>
  <si>
    <t>Lemon balm</t>
  </si>
  <si>
    <t>Lemon myrtle</t>
  </si>
  <si>
    <t>Lemon verbena</t>
  </si>
  <si>
    <t>Lemongrass</t>
  </si>
  <si>
    <t>Licorice / liquorice</t>
  </si>
  <si>
    <t>Linden</t>
  </si>
  <si>
    <t>Lotus</t>
  </si>
  <si>
    <t>Lovage</t>
  </si>
  <si>
    <t>Mace</t>
  </si>
  <si>
    <t>Mallow</t>
  </si>
  <si>
    <t>Marigold</t>
  </si>
  <si>
    <t>Marjoram</t>
  </si>
  <si>
    <t>Marsh mallow</t>
  </si>
  <si>
    <t>Meadowsweet</t>
  </si>
  <si>
    <t>Melisse</t>
  </si>
  <si>
    <t>Mint</t>
  </si>
  <si>
    <t>Moringa</t>
  </si>
  <si>
    <t>Mustard</t>
  </si>
  <si>
    <t>Nasturtium</t>
  </si>
  <si>
    <t>Neem fruit</t>
  </si>
  <si>
    <t>Neem leaves</t>
  </si>
  <si>
    <t>Nettle</t>
  </si>
  <si>
    <t>Nigella</t>
  </si>
  <si>
    <t>Nutmeg</t>
  </si>
  <si>
    <t>Oat</t>
  </si>
  <si>
    <t>Oregano</t>
  </si>
  <si>
    <t>Other herbs and spices</t>
  </si>
  <si>
    <t>Otrthosiphon</t>
  </si>
  <si>
    <t>Paprika</t>
  </si>
  <si>
    <t>Parsley</t>
  </si>
  <si>
    <t>Patchouli</t>
  </si>
  <si>
    <t>Peony</t>
  </si>
  <si>
    <t>Peppermint</t>
  </si>
  <si>
    <t>Pimento</t>
  </si>
  <si>
    <t>Poppy</t>
  </si>
  <si>
    <t>Primrose</t>
  </si>
  <si>
    <t>Red Currant leaves</t>
  </si>
  <si>
    <t>Rhubarb</t>
  </si>
  <si>
    <t>Ribwort</t>
  </si>
  <si>
    <t>Rooibos</t>
  </si>
  <si>
    <t>Rose Hip</t>
  </si>
  <si>
    <t>Rosemary</t>
  </si>
  <si>
    <t>Rue</t>
  </si>
  <si>
    <t>Safflower</t>
  </si>
  <si>
    <t>Saffron</t>
  </si>
  <si>
    <t>Sage</t>
  </si>
  <si>
    <t>Salvia</t>
  </si>
  <si>
    <t>Sarsaparilla</t>
  </si>
  <si>
    <t>Sassafras</t>
  </si>
  <si>
    <t>Savory</t>
  </si>
  <si>
    <t>Silver lime / silver linden</t>
  </si>
  <si>
    <t>Sorrel</t>
  </si>
  <si>
    <t>Spearmint</t>
  </si>
  <si>
    <t>Spices</t>
  </si>
  <si>
    <t>St. John's wort</t>
  </si>
  <si>
    <t>Star Anise</t>
  </si>
  <si>
    <t>Stevia</t>
  </si>
  <si>
    <t>Stinging nettle</t>
  </si>
  <si>
    <t>Stone linden</t>
  </si>
  <si>
    <t>Sweet Fennel</t>
  </si>
  <si>
    <t>Taiga root</t>
  </si>
  <si>
    <t>Tarragon</t>
  </si>
  <si>
    <t>Terminalia</t>
  </si>
  <si>
    <t>Thyme</t>
  </si>
  <si>
    <t>Tulsi</t>
  </si>
  <si>
    <t>Turmeric</t>
  </si>
  <si>
    <t>Valerian</t>
  </si>
  <si>
    <t>Vanilla</t>
  </si>
  <si>
    <t>Vasaka</t>
  </si>
  <si>
    <t>Verbena</t>
  </si>
  <si>
    <t>Wasabi</t>
  </si>
  <si>
    <t>White Pepper</t>
  </si>
  <si>
    <t>Willow bark</t>
  </si>
  <si>
    <t>Willow herb</t>
  </si>
  <si>
    <t>Yarrow</t>
  </si>
  <si>
    <t>Yerba Mate</t>
  </si>
  <si>
    <t>Almond nut</t>
  </si>
  <si>
    <t>Cashew</t>
  </si>
  <si>
    <t>Hazelnut</t>
  </si>
  <si>
    <t>Macadamia</t>
  </si>
  <si>
    <t>Peanut</t>
  </si>
  <si>
    <t>Pecan</t>
  </si>
  <si>
    <t>Pistachio</t>
  </si>
  <si>
    <t>Tea plant</t>
  </si>
  <si>
    <t>Alfafa</t>
  </si>
  <si>
    <t>Arracacha</t>
  </si>
  <si>
    <t>Artichoke</t>
  </si>
  <si>
    <t>Arugula</t>
  </si>
  <si>
    <t>Asparagus</t>
  </si>
  <si>
    <t>Bean</t>
  </si>
  <si>
    <t>Beet, beetroot</t>
  </si>
  <si>
    <t>Bell Peppers</t>
  </si>
  <si>
    <t>Bitter gourd</t>
  </si>
  <si>
    <t>Broccoli</t>
  </si>
  <si>
    <t>Brussels Sprout</t>
  </si>
  <si>
    <t>Buttercup squash</t>
  </si>
  <si>
    <t>Cabbage</t>
  </si>
  <si>
    <t>Calabash</t>
  </si>
  <si>
    <t>Carrot</t>
  </si>
  <si>
    <t>Cassava</t>
  </si>
  <si>
    <t>Cauliflower</t>
  </si>
  <si>
    <t>Celery</t>
  </si>
  <si>
    <t>Chard</t>
  </si>
  <si>
    <t>Chayote, chocho, christophine</t>
  </si>
  <si>
    <t>Chilacayote</t>
  </si>
  <si>
    <t>Corn</t>
  </si>
  <si>
    <t>Cucumber</t>
  </si>
  <si>
    <t>Eggplant, Aubergine</t>
  </si>
  <si>
    <t>Endive</t>
  </si>
  <si>
    <t>Garlic</t>
  </si>
  <si>
    <t>Green bean / string bean</t>
  </si>
  <si>
    <t>Heart of Palm</t>
  </si>
  <si>
    <t>Kale</t>
  </si>
  <si>
    <t>Leek</t>
  </si>
  <si>
    <t>Lettuce</t>
  </si>
  <si>
    <t>Manioc / Cassava</t>
  </si>
  <si>
    <t>Mizuna</t>
  </si>
  <si>
    <t>Mustard greens</t>
  </si>
  <si>
    <t>Olive</t>
  </si>
  <si>
    <t>Onion</t>
  </si>
  <si>
    <t>Other fresh vegetables</t>
  </si>
  <si>
    <t>Pea</t>
  </si>
  <si>
    <t>Potato</t>
  </si>
  <si>
    <t>Pumpkin</t>
  </si>
  <si>
    <t>Radicchio</t>
  </si>
  <si>
    <t>Radish</t>
  </si>
  <si>
    <t>Rucula</t>
  </si>
  <si>
    <t>Spinach</t>
  </si>
  <si>
    <t>Squash</t>
  </si>
  <si>
    <t>Sweet Onion</t>
  </si>
  <si>
    <t>Sweet Potato</t>
  </si>
  <si>
    <t>Taro / Kalo</t>
  </si>
  <si>
    <t>Tomato</t>
  </si>
  <si>
    <t>Vegetables</t>
  </si>
  <si>
    <t>Watercresses</t>
  </si>
  <si>
    <t>Yam</t>
  </si>
  <si>
    <t>Commodity</t>
  </si>
  <si>
    <t>Cert Holder Country</t>
  </si>
  <si>
    <t>Benchmark (Kg)</t>
  </si>
  <si>
    <t>Cote D'Ivoire</t>
  </si>
  <si>
    <t>Oil Palm</t>
  </si>
  <si>
    <t>Pineapple</t>
  </si>
  <si>
    <t>Lower limit</t>
  </si>
  <si>
    <t>factor</t>
  </si>
  <si>
    <t>2501 to 3500</t>
  </si>
  <si>
    <t>Lower border of category (min workers)</t>
  </si>
  <si>
    <t>Migrant (Auditor Discretion)</t>
  </si>
  <si>
    <t>Unionized (Auditor Discretion)</t>
  </si>
  <si>
    <t>Combined Audits</t>
  </si>
  <si>
    <t>Nº of Lawsuit/ Resolution</t>
  </si>
  <si>
    <t>How many NCs found?</t>
  </si>
  <si>
    <t>Process Monitoring</t>
  </si>
  <si>
    <t>Step 1: Prepare your planning stage on tabs 2, 2a and 2b.</t>
  </si>
  <si>
    <t>Step 2: Report audit summary information in tab 3.</t>
  </si>
  <si>
    <t>1) History of applicant - new applicant or applicant certified in the last 2 years against the UTZ and/or Rainforest Alliance 2017 program?</t>
  </si>
  <si>
    <t>9) Average estimated yield of main crop of applicant</t>
  </si>
  <si>
    <t>10) Total area (ha) of main certified crop per group member</t>
  </si>
  <si>
    <t>19) Total number of group member (small farms and large farms)</t>
  </si>
  <si>
    <t>21) Average number of temporary workers per group member</t>
  </si>
  <si>
    <t>22) Percentage of large farm group members</t>
  </si>
  <si>
    <t>16) Total number of labor providers used</t>
  </si>
  <si>
    <t>17) Total number of migrant workers</t>
  </si>
  <si>
    <t>18) Number of other certification scheme(s)</t>
  </si>
  <si>
    <t>Verification Level</t>
  </si>
  <si>
    <t>signature</t>
  </si>
  <si>
    <t>Traceability Platform Responsible Person</t>
  </si>
  <si>
    <t>Deforestation  risk</t>
  </si>
  <si>
    <t>In RA Risk Assessment</t>
  </si>
  <si>
    <t>Encroachment  risk</t>
  </si>
  <si>
    <t>all green</t>
  </si>
  <si>
    <t>any orange but no red</t>
  </si>
  <si>
    <t>any red</t>
  </si>
  <si>
    <t>Deforestation/ Encroachment risk parameters</t>
  </si>
  <si>
    <t>All green - Low</t>
  </si>
  <si>
    <t>Any Red - High</t>
  </si>
  <si>
    <t>Any Orange but no Red - Medium</t>
  </si>
  <si>
    <t>&gt; 0.5</t>
  </si>
  <si>
    <t>0.5 &lt;, &gt; 1</t>
  </si>
  <si>
    <t>&gt; 1</t>
  </si>
  <si>
    <t>Official Template</t>
  </si>
  <si>
    <t>7th of June 2021</t>
  </si>
  <si>
    <t>Was it an audit combined with other schemes?</t>
  </si>
  <si>
    <t>What method was used in this audit?</t>
  </si>
  <si>
    <t>NCs Found in Audit</t>
  </si>
  <si>
    <t>Partially remote</t>
  </si>
  <si>
    <t>Remote</t>
  </si>
  <si>
    <t>Coffee Arabica</t>
  </si>
  <si>
    <t>Coffee Robusta</t>
  </si>
  <si>
    <t>Contract signature Date:</t>
  </si>
  <si>
    <t>CB Application Approval Date:</t>
  </si>
  <si>
    <t>Version:</t>
  </si>
  <si>
    <t>Is the information provided sufficient to accept the application?</t>
  </si>
  <si>
    <t>CB Agreement Signature:</t>
  </si>
  <si>
    <t>Accommodation</t>
  </si>
  <si>
    <t>A. Identification of the Assessment</t>
  </si>
  <si>
    <t>Executed</t>
  </si>
  <si>
    <t>Performs tasks on verification under the supervision of an auditor or the lead auditor at all times.</t>
  </si>
  <si>
    <t>Supports in employing specific audit methods for gathering evidence in a given topic identified as high/medium risk for the audit context.</t>
  </si>
  <si>
    <t>Interpreter</t>
  </si>
  <si>
    <t>Supports the audit team by literally translating statements of interviews and shall not influence on (non)conformity assessment.</t>
  </si>
  <si>
    <t>Existent Applicant</t>
  </si>
  <si>
    <r>
      <t>The</t>
    </r>
    <r>
      <rPr>
        <b/>
        <sz val="10"/>
        <color rgb="FF175259"/>
        <rFont val="Century Gothic"/>
        <family val="2"/>
      </rPr>
      <t xml:space="preserve"> Certification Application Form (CAF)</t>
    </r>
    <r>
      <rPr>
        <sz val="10"/>
        <color rgb="FF175259"/>
        <rFont val="Century Gothic"/>
        <family val="2"/>
      </rPr>
      <t xml:space="preserve"> is an official template provided by Rainforest Alliance for its certification processes  to increase the level of consistency, credibility and transparency. This template is </t>
    </r>
    <r>
      <rPr>
        <b/>
        <sz val="10"/>
        <color rgb="FF175259"/>
        <rFont val="Century Gothic"/>
        <family val="2"/>
      </rPr>
      <t>mandatory</t>
    </r>
    <r>
      <rPr>
        <sz val="10"/>
        <color rgb="FF175259"/>
        <rFont val="Century Gothic"/>
        <family val="2"/>
      </rPr>
      <t xml:space="preserve"> for all Certificate Holders (CHs) and Certification Bodies (CBs) and it is based on all related and biding requirements of the Certification and Auditing Rules. </t>
    </r>
    <r>
      <rPr>
        <b/>
        <sz val="10"/>
        <color rgb="FF175259"/>
        <rFont val="Century Gothic"/>
        <family val="2"/>
      </rPr>
      <t>All information the applicable tabs is mandatory, if applicable to a given country/scope</t>
    </r>
    <r>
      <rPr>
        <sz val="10"/>
        <color rgb="FF175259"/>
        <rFont val="Century Gothic"/>
        <family val="2"/>
      </rPr>
      <t>.
All tabs in this document are mandatory, and Rainforest Alliance  also provides a series of guidance templates to be used at the discretion of CBs, if they need references to complement or structure their internal processes related to the Rainforest Alliance.</t>
    </r>
  </si>
  <si>
    <t>Please provide the following information about your operation and relevant contact persons, to apply for an audit to achieve Rainforest Alliance certification. The information you fill in here should be the same as what you provided during registration in the Rainforest Alliance Certification Platform (RACP). You can copy this information from your account in the RACP.</t>
  </si>
  <si>
    <t>Legal Name of the Organization:</t>
  </si>
  <si>
    <t>Owner or Legal Representative Signing Agreements</t>
  </si>
  <si>
    <t>Job Title:</t>
  </si>
  <si>
    <t>Billing Contact</t>
  </si>
  <si>
    <t>Group Administrator</t>
  </si>
  <si>
    <r>
      <t xml:space="preserve">Below, please provide  the information related to the scope of your certification, including the crops you wish to certify. This should be the same information that you provided during registration in the Rainforest Alliance Certification Platform (RACP). You can copy this information from your account in the RACP. Please bear in mind that the harvest time of the main crop will determine the window for the audit to be conducted.
In this form, you have space for 4 crops. Please add the 4 main crops, those crops with the largest volumes.  The main crop is defined as the crop with the largest volume within the certification cycle (3 years). The timing of your audit will be calculated based on the audit window for the main crop. Also, have in mind that </t>
    </r>
    <r>
      <rPr>
        <b/>
        <i/>
        <sz val="10"/>
        <color rgb="FF175259"/>
        <rFont val="Century Gothic"/>
        <family val="2"/>
      </rPr>
      <t>the volumes and area should be provided for one year harvest season or production period (in case of continuous production).</t>
    </r>
    <r>
      <rPr>
        <i/>
        <sz val="10"/>
        <color rgb="FF175259"/>
        <rFont val="Century Gothic"/>
        <family val="2"/>
      </rPr>
      <t xml:space="preserve">
If you produce more than 4 crops, the remaining ones should be added  to the Rainforest Alliance Certification Platform only.</t>
    </r>
  </si>
  <si>
    <t>Year in Cycle</t>
  </si>
  <si>
    <t>Variety, if Applicable</t>
  </si>
  <si>
    <r>
      <t xml:space="preserve">Please list here any certifications under other schemes you have for the same crops and /or activities. </t>
    </r>
    <r>
      <rPr>
        <b/>
        <sz val="8"/>
        <color theme="0"/>
        <rFont val="Century Gothic"/>
        <family val="2"/>
      </rPr>
      <t>Indicate one per cell</t>
    </r>
  </si>
  <si>
    <r>
      <t xml:space="preserve">Indicate below the  information from your group regarding all the members that you wish to include in the certification scope, </t>
    </r>
    <r>
      <rPr>
        <b/>
        <i/>
        <sz val="10"/>
        <color rgb="FF175259"/>
        <rFont val="Century Gothic"/>
        <family val="2"/>
      </rPr>
      <t xml:space="preserve">considering the peak of the main harvest or production period (in case of continuous production). </t>
    </r>
    <r>
      <rPr>
        <i/>
        <sz val="10"/>
        <color rgb="FF175259"/>
        <rFont val="Century Gothic"/>
        <family val="2"/>
      </rPr>
      <t>Bear in mind that all members also need to be included in the Traceability Platform, through the GMR, to be shown in the Certificate.</t>
    </r>
  </si>
  <si>
    <t>Nº Subcontractors in Cert. Crops</t>
  </si>
  <si>
    <t>Nº Intermediaries in Cert. Crops</t>
  </si>
  <si>
    <t>Nº Service Providers in Cert. Crops</t>
  </si>
  <si>
    <t>Nº Labor Providers in Cert. Crops</t>
  </si>
  <si>
    <t>Nº Purchase Centers</t>
  </si>
  <si>
    <t>Nº of Migrants/Total number of workers</t>
  </si>
  <si>
    <t>Nº of Workers Hired via Labor Providers</t>
  </si>
  <si>
    <t>Date of Scope Confirmation in RACP</t>
  </si>
  <si>
    <t>Is the group divided into subgroups?</t>
  </si>
  <si>
    <t>If so, under what criteria?</t>
  </si>
  <si>
    <t>Houses Provided to Workers in Harvest Peak</t>
  </si>
  <si>
    <t>Number of Internal Inspectors</t>
  </si>
  <si>
    <t xml:space="preserve">F. Details on Composition of Committees </t>
  </si>
  <si>
    <t>Please indicate below the names of the responsible persons or committee members for the Grievance mechanism, Gender and asses-and-address committees.
Please indicate their names and contact details (e-mail and/or telephone number) to so the auditor is able to contact them.</t>
  </si>
  <si>
    <t>Assess -and-Address Committee/Person</t>
  </si>
  <si>
    <t>Unions/worker organizations (if available).
Please insert their names.</t>
  </si>
  <si>
    <t>This section is  a summary of the key data provided above, and is not meant to be filled out.
Confirm below the key information on your certification application. In case it is not correct, please review input data.</t>
  </si>
  <si>
    <t>Avg Temp. Workers/Member</t>
  </si>
  <si>
    <t>Self-selected Improvements</t>
  </si>
  <si>
    <t xml:space="preserve">H1. THE CERTIFICATE HOLDER confirms that the information provided in this application is accurate and complete, to the best of its knowledge.
H2. THE CERTIFICATE HOLDER authorizes the data contained in this application to be communicated by the Rainforest Alliance, if the certification is granted.
H3. THE CERTIFICATE HOLDER has read and understood the current version of the binding documents of the Rainforest Alliance certification program for the applicable scopes.
H4. THE CERTIFICATE HOLDER has read and understood, and is committed to comply with, the certification requirements. 
H5. THE CERTIFICATE HOLDER commits to inform any changes to the information provided to THE CERTIFICATION BODY in order to correct already issued quotations or contracts.
H6. THE CERTIFICATE HOLDER commits to pay any applicable fees regarding the Rainforest Alliance Certification established by the CERTIFICATION BODY and/or the RAINFOREST ALLIANCE.
H7. THE CERTIFICATE HOLDER acknowledges, without limitation, the decision of THE CERTIFICATION BODY regarding processing of this application.
H8. THE CERTIFICATE HOLDER declares not being party to legal lawsuits whose matter are topics covered by the Sustainable Agriculture Standard. If THE CERTIFICATE HOLDER has such lawsuits opened, THE CERTIFICATE HOLDER agrees to disclose the information on such lawsuits to THE CERTIFICATION BODY as part of this application, in line with this form.	</t>
  </si>
  <si>
    <t>Indicate the status of the application (approved/rejected), the date of approval (if approved) and date of signature of the Contract Agreement.
The document should be signed by the legal representative of the Certificate Holder. Digital signatures are accepted.</t>
  </si>
  <si>
    <r>
      <t>The Certificate Holder declares hat the information is accurate and complete and that it knows about and will comply with the Standard. This document</t>
    </r>
    <r>
      <rPr>
        <b/>
        <i/>
        <sz val="10"/>
        <color rgb="FF175259"/>
        <rFont val="Century Gothic"/>
        <family val="2"/>
      </rPr>
      <t xml:space="preserve"> does not</t>
    </r>
    <r>
      <rPr>
        <i/>
        <sz val="10"/>
        <color rgb="FF175259"/>
        <rFont val="Century Gothic"/>
        <family val="2"/>
      </rPr>
      <t xml:space="preserve"> replace the Certification Agreement/contract between Certification Body and Certificate Holder, and the section below is intended to highlight the key clauses of the Rainforest Alliance program for Registration/Preparation stage.
The document should be signed by the legal representative of the Certificate Holder. Digital signatures are accepted.</t>
    </r>
  </si>
  <si>
    <r>
      <t>Indicate below the information requested on the scope of the audit. As per Certification Rules clauses 1.1.9 and 1.1.0, the scope of the applicable standard requirements from chapters</t>
    </r>
    <r>
      <rPr>
        <b/>
        <i/>
        <sz val="10"/>
        <color rgb="FF175259"/>
        <rFont val="Century Gothic"/>
        <family val="2"/>
      </rPr>
      <t xml:space="preserve"> 1, 4.5, 4.6, 5 and 6</t>
    </r>
    <r>
      <rPr>
        <i/>
        <sz val="10"/>
        <color rgb="FF175259"/>
        <rFont val="Century Gothic"/>
        <family val="2"/>
      </rPr>
      <t xml:space="preserve"> shall cover </t>
    </r>
    <r>
      <rPr>
        <b/>
        <i/>
        <sz val="10"/>
        <color rgb="FF175259"/>
        <rFont val="Century Gothic"/>
        <family val="2"/>
      </rPr>
      <t>all operations and areas</t>
    </r>
    <r>
      <rPr>
        <i/>
        <sz val="10"/>
        <color rgb="FF175259"/>
        <rFont val="Century Gothic"/>
        <family val="2"/>
      </rPr>
      <t xml:space="preserve"> of all entities (farms, sites, subcontractors etc.) included in the certification scope of the CH. The scope of the applicable standard requirements from chapters</t>
    </r>
    <r>
      <rPr>
        <b/>
        <i/>
        <sz val="10"/>
        <color rgb="FF175259"/>
        <rFont val="Century Gothic"/>
        <family val="2"/>
      </rPr>
      <t xml:space="preserve"> 2, 3 and 4 (except 4.5, 4.6)</t>
    </r>
    <r>
      <rPr>
        <i/>
        <sz val="10"/>
        <color rgb="FF175259"/>
        <rFont val="Century Gothic"/>
        <family val="2"/>
      </rPr>
      <t xml:space="preserve"> shall focus on the </t>
    </r>
    <r>
      <rPr>
        <b/>
        <i/>
        <sz val="10"/>
        <color rgb="FF175259"/>
        <rFont val="Century Gothic"/>
        <family val="2"/>
      </rPr>
      <t>crop and activities</t>
    </r>
    <r>
      <rPr>
        <i/>
        <sz val="10"/>
        <color rgb="FF175259"/>
        <rFont val="Century Gothic"/>
        <family val="2"/>
      </rPr>
      <t xml:space="preserve"> related to the crop to be sold with a Rainforest Alliance Certified claim.</t>
    </r>
  </si>
  <si>
    <t>Self-Selected Smart Meters</t>
  </si>
  <si>
    <t>Method to be used</t>
  </si>
  <si>
    <t>Please indicate below the composition of the audit team. Use  the Auditing Rules related to audit team composition to determine the audit team.</t>
  </si>
  <si>
    <t>Gender:</t>
  </si>
  <si>
    <t>Indicate below details of the audit carried out: activities such as open and closing meeting, site verification, facility tour, verification of processing sites, interviews, documentation check and of which section of the Standard, on site visiting of workers' facilities, infrastructure evaluation, stakeholder meetings, visit to subcontractors, traceability check, the responsible persons and resources needed to carry this out.</t>
  </si>
  <si>
    <t>As per clause 1.1.18 of Certification Rules, CH compliance should be checked as of this date</t>
  </si>
  <si>
    <t>Last Date of the Audit:</t>
  </si>
  <si>
    <t>This is the number of farms/sites to be included in the audit. The lead auditor should establish the number of farm/sites to be visited, based on the Auditing Rules</t>
  </si>
  <si>
    <t>These are the number of external actors to be included in the audit. The lead auditor should establish the number of actors to be visited, based on the Auditing Rules.</t>
  </si>
  <si>
    <t>Document List to Be Made Available by the CH to the Audit team:</t>
  </si>
  <si>
    <t>E.g. Management system, workers records, geodata, production records, factory records, traceability, purchase/sales procedures and purchase/sales records , IMS, approvals and sanctions.  The audit team should specify the documents as much as possible below, bearing in mind that the audit is not limited to the below listed documents.</t>
  </si>
  <si>
    <t>List of People/Professionals to Be Present during the Audit</t>
  </si>
  <si>
    <t>E.g. management representative, HR/payroll staff, management of processing facilities, Occupational Health and Safety Committee representative, if applicable, workers representatives including representative(s) of trade union(s), if applicable, assess-and-address committee representative, gender committee representative, grievance committee representative, representatives of any other committees.</t>
  </si>
  <si>
    <r>
      <t xml:space="preserve">Please carefully read the clauses below and sign  your acceptance of the audit plan before the audit happens. This document </t>
    </r>
    <r>
      <rPr>
        <b/>
        <i/>
        <sz val="10"/>
        <color rgb="FF175259"/>
        <rFont val="Century Gothic"/>
        <family val="2"/>
      </rPr>
      <t>does not</t>
    </r>
    <r>
      <rPr>
        <i/>
        <sz val="10"/>
        <color rgb="FF175259"/>
        <rFont val="Century Gothic"/>
        <family val="2"/>
      </rPr>
      <t xml:space="preserve"> replace the Certification Agreement/contract between CB and CH, and the section below is intended to highlight the key clauses of the Rainforest Alliance program for Planning/Preparation stage.
The document should be signed by the legal representative of the Certificate Holder. Digital signatures are accepted.</t>
    </r>
  </si>
  <si>
    <t>Certificate Holder:</t>
  </si>
  <si>
    <t>Please fill in the cells in white below. Based on the answers and the data provided by the applicant in  tab "1.Application Form", a risk category will be generated for the applicant. This risk assessment is based on rule 2.3.19 of the Certification and Auditing rules, version 1.1 - using this risk assessment is therefore mandatory for every audit.</t>
  </si>
  <si>
    <t>3) If applicant certified in the last 2 years, were there any non-certification, cancellation, or suspension in the last 2 years?</t>
  </si>
  <si>
    <t>5) Result of Rainforest Alliance Country Risk Map for Child Labor</t>
  </si>
  <si>
    <t>6) Result of Rainforest Alliance Country Risk Map for Forced Labor</t>
  </si>
  <si>
    <t>7) Deforestation Risk Assessment (Based on risk maps provided by Rainforest Alliance)</t>
  </si>
  <si>
    <t>8) Encroachment Risk Assessment (Based on risk maps provided by Rainfoest Alliance)</t>
  </si>
  <si>
    <t>15) Total number of workers below 18 years of age</t>
  </si>
  <si>
    <t>C. Lawsuit Investigation</t>
  </si>
  <si>
    <r>
      <t xml:space="preserve">Clause 2.3.19.u of Annex AR4 of the Auditing Rules establishes that CBs should conduct a preliminary investigation on lawsuits that are opened against the Certificate Holder and/or its legal responsible on topics related to the social chapter of the Sustainable Agriculture Standard. It is recommended that for countries where deforestation is considered a high risk, the CB should extend this investigation to environmental topics as much as possible.
The CB can carry out this investigation in public court systems and/or by obtaining self-declarations from the Certificate Holder. Both types should be listed below. The CB acknowledges that the investigation was properly conducted and </t>
    </r>
    <r>
      <rPr>
        <b/>
        <i/>
        <sz val="10"/>
        <color rgb="FF175259"/>
        <rFont val="Century Gothic"/>
        <family val="2"/>
      </rPr>
      <t>keeps evidence of such consultations in its QMS</t>
    </r>
    <r>
      <rPr>
        <i/>
        <sz val="10"/>
        <color rgb="FF175259"/>
        <rFont val="Century Gothic"/>
        <family val="2"/>
      </rPr>
      <t>.</t>
    </r>
  </si>
  <si>
    <t>The calculation represented below is in line with the Auditing and Certification Rules of Rainforest Alliance, and therefore mandatory. Such calculation is delivered in auditor days considering a working day as an eight-hour work day. Also, to keep the audit and the auditor job at the highest levels, auditors are only allowed to work eight hours per audit day including traveling time, as per clauses 2.1.4 and 2.1.5 of the Auditing Rules.
Bear in mind that an auditor can audit a maximum of 6 small farms per day and 3 large farms per day.
The CB should only select the Farm Proximity Factor, and indicate the traveling time and extra time (if any). All other values are calculated automatically.</t>
  </si>
  <si>
    <t>Combined/Integrated audit?</t>
  </si>
  <si>
    <t>Calculated based on the General Risk Assessment, as per Rule 2.5.4.</t>
  </si>
  <si>
    <t>Calculated based on Rainforest Alliance methodology</t>
  </si>
  <si>
    <t>Each facility is factored as  0.25 aud/d (2h).</t>
  </si>
  <si>
    <t>In aud/d based on individual interviews as 0.03 aud/d (15 min).</t>
  </si>
  <si>
    <t>Each habitable area is factored as  0.03 aud/d (15 min).</t>
  </si>
  <si>
    <t>Each External Actor is factored as  0.25 aud/d (2h).</t>
  </si>
  <si>
    <t>Each Purchase Center is factored as 0.18 aud/d (1.5h).</t>
  </si>
  <si>
    <t>The CB can assign extra audit time based on the audit risk analysis and other factors they may find applicable, based on Annex AR4 of the Auditing Rules, for example, for off-site investigations.</t>
  </si>
  <si>
    <t>Quality Review Completion Date</t>
  </si>
  <si>
    <t>Follow Up Audit Start Date</t>
  </si>
  <si>
    <t>Follow Up Audit End Date</t>
  </si>
  <si>
    <t xml:space="preserve">Certification Decision </t>
  </si>
  <si>
    <t>Workers Interviewed</t>
  </si>
  <si>
    <t>If increase, 
indicate justification</t>
  </si>
  <si>
    <t>Please see below an overview of the executed audit sample versus the planned one. In case the executed sample is smaller than planned it will be colored in red and the CB should provide justification.</t>
  </si>
  <si>
    <r>
      <rPr>
        <b/>
        <sz val="10"/>
        <color rgb="FF175259"/>
        <rFont val="Century Gothic"/>
        <family val="2"/>
      </rPr>
      <t>Farm Certificate Holders</t>
    </r>
    <r>
      <rPr>
        <sz val="10"/>
        <color rgb="FF175259"/>
        <rFont val="Century Gothic"/>
        <family val="2"/>
      </rPr>
      <t xml:space="preserve"> should </t>
    </r>
    <r>
      <rPr>
        <b/>
        <sz val="10"/>
        <color rgb="FF175259"/>
        <rFont val="Century Gothic"/>
        <family val="2"/>
      </rPr>
      <t>only</t>
    </r>
    <r>
      <rPr>
        <sz val="10"/>
        <color rgb="FF175259"/>
        <rFont val="Century Gothic"/>
        <family val="2"/>
      </rPr>
      <t xml:space="preserve"> fill in the  information required in the </t>
    </r>
    <r>
      <rPr>
        <b/>
        <sz val="10"/>
        <color rgb="FFFF7C80"/>
        <rFont val="Century Gothic"/>
        <family val="2"/>
      </rPr>
      <t>red tab (1)</t>
    </r>
    <r>
      <rPr>
        <b/>
        <sz val="10"/>
        <color rgb="FF175259"/>
        <rFont val="Century Gothic"/>
        <family val="2"/>
      </rPr>
      <t xml:space="preserve">. </t>
    </r>
    <r>
      <rPr>
        <sz val="10"/>
        <color rgb="FF175259"/>
        <rFont val="Century Gothic"/>
        <family val="2"/>
      </rPr>
      <t xml:space="preserve"> They should send this information to their relevant Certification Body. This will allow Farm Certificate Holders to request quotations ffrom as many Certification Bodies as they see fit, without duplicating efforts to collect and provide information. Fill in tab </t>
    </r>
    <r>
      <rPr>
        <i/>
        <sz val="10"/>
        <color rgb="FF175259"/>
        <rFont val="Century Gothic"/>
        <family val="2"/>
      </rPr>
      <t>1. Application form</t>
    </r>
    <r>
      <rPr>
        <sz val="10"/>
        <color rgb="FF175259"/>
        <rFont val="Century Gothic"/>
        <family val="2"/>
      </rPr>
      <t xml:space="preserve"> and send this to your Certification Body of choice.</t>
    </r>
  </si>
  <si>
    <r>
      <rPr>
        <b/>
        <sz val="10"/>
        <color rgb="FF175259"/>
        <rFont val="Century Gothic"/>
        <family val="2"/>
      </rPr>
      <t>Certification Bodies</t>
    </r>
    <r>
      <rPr>
        <sz val="10"/>
        <color rgb="FF175259"/>
        <rFont val="Century Gothic"/>
        <family val="2"/>
      </rPr>
      <t xml:space="preserve"> receive this document from a Certificate Holder or an  applicant. They  conduct the audit planning and execution activities in the same file. This helps to centralize information for review by Quality Reviewers and the Rainforest Alliance. The</t>
    </r>
    <r>
      <rPr>
        <b/>
        <sz val="10"/>
        <color rgb="FF94BA29"/>
        <rFont val="Century Gothic"/>
        <family val="2"/>
      </rPr>
      <t xml:space="preserve"> green tabs (2, 2a and 2b) are related to the planning stage</t>
    </r>
    <r>
      <rPr>
        <sz val="10"/>
        <color rgb="FF175259"/>
        <rFont val="Century Gothic"/>
        <family val="2"/>
      </rPr>
      <t xml:space="preserve"> of the audit, while the one in </t>
    </r>
    <r>
      <rPr>
        <b/>
        <sz val="10"/>
        <color rgb="FF1A52C2"/>
        <rFont val="Century Gothic"/>
        <family val="2"/>
      </rPr>
      <t>blue  (3) is related to the reporting stage of the audit</t>
    </r>
    <r>
      <rPr>
        <sz val="10"/>
        <color rgb="FF175259"/>
        <rFont val="Century Gothic"/>
        <family val="2"/>
      </rPr>
      <t>. Please know that the audit findings checklist is provided directly in the Rainforest Alliace Certification Platform.</t>
    </r>
  </si>
  <si>
    <t>The following form is an extract of key information provided during the Registration Processes in the Rainforest Alliance Certification Platform. It clarifies the certification scope to define the audit scope, planning, duration and reporting. By agreeing with the Terms &amp; Conditions at the bottom of this form the applicant confirms that the data entered in the form is accurate and acknowledges that discrepancies in  data identified during the audit may lead to potential changes in audit scope including increase in  sample size and audit duration.
The Certification Body is responsible for ensuring that any differences between the final certification scope and the one based on the information supplied by the applicant are reflected in the Certificate issued.</t>
  </si>
  <si>
    <t>Please indicate below which of the below the CH will pay for.</t>
  </si>
  <si>
    <t xml:space="preserve">F1. THE CERTIFICATE HOLDER acknowledges that the CERTIFICATION BODY may subcontract auditors to carry out the service requested.
F2. THE CERTIFICATE HOLDER will provide all necessary information to auditors to evaluate the farm and all facilities and activities within the certificate scope. 
F3. THE CERTIFICATE HOLDER will keep a record of all claims presented to my organization in relation to product compliance with the relevant standards and will make these records available to the CERTIFICATION BODY. THE CERTIFICATE HOLDER shall take adequate actions in regard to such claims as well as to any deficiency of products or services which may affect compliance with certification requirements. THE CERTIFICATE HOLDER shall document actions taken.
F4. THE CERTIFICATE HOLDER will make certification claims only in relation to the certification scope.
F5. THE CERTIFICATE HOLDER shall not employ the certified product in a way that may affect the image of the CERTIFICATION BODY and will not include any declaration of certified product which may be considered as erroneous or unauthorized by the CERTIFICATION BODY.
F6. Upon suspension or cancellation of certification, THE CERTIFICATE HOLDER will discontinue use of all public affairs that contain any reference to certification, and return all certification documents that the CERTIFICATION BODY may request.
F7. THE CERTIFICATE HOLDER will use certification only to indicate that certified products are in conformity with specific standards.
F8. THE CERTIFICATE HOLDER will make an effort to guarantee that neither the certificate nor the report, nor any parts of these, are employed in a misleading manner.
F9. THE CERTIFICATE HOLDER will comply with the CERTIFICATION BODY’S requirements when mentioning product certification in media such as documents, brochures or publicity.
F10. The CERTIFICATION BODY attests that all its auditors, reviewers, support staff, managers and other related personnel are free of conflict of interest of any financial, commercial, relation or procedural nature and are committed to non-bribery policies established by the CB and the Rainforest Alliance.		</t>
  </si>
  <si>
    <t>Audit Summary</t>
  </si>
  <si>
    <t>All should be audited for each audit.</t>
  </si>
  <si>
    <t>AR 4.42.a</t>
  </si>
  <si>
    <t>1st of July 2021</t>
  </si>
  <si>
    <t>Senior Director, Standards and Assurance</t>
  </si>
  <si>
    <t>a. Confirmed Scope information</t>
  </si>
  <si>
    <t>RACP and in CAF</t>
  </si>
  <si>
    <t>b. Self-assessment</t>
  </si>
  <si>
    <t>RACP and mail</t>
  </si>
  <si>
    <t xml:space="preserve">c. Deforestation/ Protected Area Risk Analysis </t>
  </si>
  <si>
    <t>Mail</t>
  </si>
  <si>
    <t>1.2.12 -1.2.15</t>
  </si>
  <si>
    <t>d. Checklist of applicable requirements</t>
  </si>
  <si>
    <t>If available</t>
  </si>
  <si>
    <t>All other documents may be presented during the audit for verification.</t>
  </si>
  <si>
    <t>C. Group member registry (Annex S13)</t>
  </si>
  <si>
    <t xml:space="preserve">20) Total number of female group members </t>
  </si>
  <si>
    <t>13 )Proportion from male to female permanent workers. 
How many male workers are there for each female worker.</t>
  </si>
  <si>
    <t>4) Are there complaints, open lawsuits or inclusion in relevant databases against the CH? If so, elaborate in comment section.</t>
  </si>
  <si>
    <t>2) If previously certified applicant, how many non-conformities were raised in latest audit, based on the last audit report (UTZ or RA 2017)?</t>
  </si>
  <si>
    <t>Total Permanent</t>
  </si>
  <si>
    <t>Total Temporary</t>
  </si>
  <si>
    <t>Messages</t>
  </si>
  <si>
    <t>Note for translator: No need to translate this tab</t>
  </si>
  <si>
    <t>Documents to be submitted to the CB through application.</t>
  </si>
  <si>
    <t>Values in Red, Modfied due to the Provisional Policy</t>
  </si>
  <si>
    <t>e. Latest audit report and transaction records</t>
  </si>
  <si>
    <t>Map available here</t>
  </si>
  <si>
    <t>Worker Concat</t>
  </si>
  <si>
    <t>Processing Sites at group level</t>
  </si>
  <si>
    <t>1.1</t>
  </si>
  <si>
    <t>Actual audit days + Logistics</t>
  </si>
  <si>
    <t>Actual audit days/ nº of auditors</t>
  </si>
  <si>
    <t>1.1 July 2021</t>
  </si>
  <si>
    <t>14) Proportion from male to female temporary workers. 
How many male workers are there for each female worker.</t>
  </si>
  <si>
    <t>SA-F-GA-4-V1.1</t>
  </si>
  <si>
    <t>For Farm Certificate Holders &amp; Applicants
Group certification</t>
  </si>
  <si>
    <t>Audit Plan</t>
  </si>
  <si>
    <t>21st of July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</si>
</sst>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_-;\-* #,##0_-;_-* &quot;-&quot;??_-;_-@_-"/>
    <numFmt numFmtId="165" formatCode="_-* #,##0.000_-;\-* #,##0.000_-;_-* &quot;-&quot;??_-;_-@_-"/>
    <numFmt numFmtId="166" formatCode="_-* #,##0.000_-;\-* #,##0.000_-;_-* &quot;-&quot;???_-;_-@_-"/>
    <numFmt numFmtId="167" formatCode="0.0%"/>
  </numFmts>
  <fonts count="67" x14ac:knownFonts="1">
    <font>
      <sz val="11"/>
      <color theme="1"/>
      <name val="Calibri"/>
      <family val="2"/>
      <scheme val="minor"/>
    </font>
    <font>
      <sz val="11"/>
      <color theme="1"/>
      <name val="Calibri"/>
      <family val="2"/>
      <scheme val="minor"/>
    </font>
    <font>
      <sz val="10"/>
      <color theme="1"/>
      <name val="Century Gothic"/>
      <family val="2"/>
    </font>
    <font>
      <sz val="9"/>
      <color theme="1"/>
      <name val="Century Gothic"/>
      <family val="2"/>
    </font>
    <font>
      <b/>
      <sz val="16"/>
      <color rgb="FF175259"/>
      <name val="Century Gothic"/>
      <family val="2"/>
    </font>
    <font>
      <b/>
      <sz val="11"/>
      <color rgb="FF175259"/>
      <name val="Century Gothic"/>
      <family val="2"/>
    </font>
    <font>
      <b/>
      <sz val="13"/>
      <color rgb="FF175259"/>
      <name val="Century Gothic"/>
      <family val="2"/>
    </font>
    <font>
      <sz val="10"/>
      <color rgb="FF175259"/>
      <name val="Century Gothic"/>
      <family val="2"/>
    </font>
    <font>
      <b/>
      <sz val="10"/>
      <color rgb="FF175259"/>
      <name val="Century Gothic"/>
      <family val="2"/>
    </font>
    <font>
      <b/>
      <sz val="10"/>
      <color theme="0"/>
      <name val="Century Gothic"/>
      <family val="2"/>
    </font>
    <font>
      <sz val="9"/>
      <color rgb="FF414141"/>
      <name val="Century Gothic"/>
      <family val="2"/>
    </font>
    <font>
      <b/>
      <sz val="8"/>
      <color theme="0"/>
      <name val="Century Gothic"/>
      <family val="2"/>
    </font>
    <font>
      <b/>
      <sz val="10"/>
      <color rgb="FFF53D1C"/>
      <name val="Century Gothic"/>
      <family val="2"/>
    </font>
    <font>
      <sz val="10"/>
      <name val="Century Gothic"/>
      <family val="2"/>
    </font>
    <font>
      <b/>
      <sz val="9"/>
      <color rgb="FF175259"/>
      <name val="Century Gothic"/>
      <family val="2"/>
    </font>
    <font>
      <b/>
      <sz val="8"/>
      <color rgb="FF175259"/>
      <name val="Century Gothic"/>
      <family val="2"/>
    </font>
    <font>
      <i/>
      <sz val="10"/>
      <color rgb="FF175259"/>
      <name val="Century Gothic"/>
      <family val="2"/>
    </font>
    <font>
      <b/>
      <sz val="10"/>
      <color rgb="FF1A52C2"/>
      <name val="Century Gothic"/>
      <family val="2"/>
    </font>
    <font>
      <b/>
      <sz val="11"/>
      <color theme="0"/>
      <name val="Calibri"/>
      <family val="2"/>
      <scheme val="minor"/>
    </font>
    <font>
      <b/>
      <sz val="9"/>
      <color theme="0"/>
      <name val="Century Gothic"/>
      <family val="2"/>
    </font>
    <font>
      <b/>
      <vertAlign val="superscript"/>
      <sz val="10"/>
      <color theme="0"/>
      <name val="Century Gothic"/>
      <family val="2"/>
    </font>
    <font>
      <sz val="10"/>
      <color theme="0"/>
      <name val="Century Gothic"/>
      <family val="2"/>
    </font>
    <font>
      <sz val="10"/>
      <color rgb="FF1A52C2"/>
      <name val="Century Gothic"/>
      <family val="2"/>
    </font>
    <font>
      <sz val="11"/>
      <color theme="0"/>
      <name val="Calibri"/>
      <family val="2"/>
      <scheme val="minor"/>
    </font>
    <font>
      <sz val="8"/>
      <color theme="1"/>
      <name val="Calibri"/>
      <family val="2"/>
      <scheme val="minor"/>
    </font>
    <font>
      <i/>
      <sz val="9"/>
      <color rgb="FF175259"/>
      <name val="Century Gothic"/>
      <family val="2"/>
    </font>
    <font>
      <sz val="10"/>
      <color rgb="FFFF0000"/>
      <name val="Century Gothic"/>
      <family val="2"/>
    </font>
    <font>
      <b/>
      <i/>
      <sz val="10"/>
      <color rgb="FF175259"/>
      <name val="Century Gothic"/>
      <family val="2"/>
    </font>
    <font>
      <b/>
      <sz val="11"/>
      <color rgb="FF175259"/>
      <name val="Calibri"/>
      <family val="2"/>
      <scheme val="minor"/>
    </font>
    <font>
      <sz val="12"/>
      <color theme="1"/>
      <name val="Calibri"/>
      <family val="2"/>
      <scheme val="minor"/>
    </font>
    <font>
      <sz val="12"/>
      <color theme="1"/>
      <name val="Century Gothic"/>
      <family val="2"/>
    </font>
    <font>
      <sz val="11"/>
      <color theme="1"/>
      <name val="Century Gothic"/>
      <family val="2"/>
    </font>
    <font>
      <sz val="11"/>
      <name val="Century Gothic"/>
      <family val="2"/>
    </font>
    <font>
      <sz val="11"/>
      <color rgb="FF9C5700"/>
      <name val="Calibri"/>
      <family val="2"/>
      <scheme val="minor"/>
    </font>
    <font>
      <b/>
      <i/>
      <sz val="9"/>
      <color rgb="FF175259"/>
      <name val="Century Gothic"/>
      <family val="2"/>
    </font>
    <font>
      <b/>
      <vertAlign val="superscript"/>
      <sz val="9"/>
      <color rgb="FF175259"/>
      <name val="Century Gothic"/>
      <family val="2"/>
    </font>
    <font>
      <b/>
      <sz val="10"/>
      <color rgb="FF94BA29"/>
      <name val="Century Gothic"/>
      <family val="2"/>
    </font>
    <font>
      <b/>
      <sz val="10"/>
      <color theme="1"/>
      <name val="Century Gothic"/>
      <family val="2"/>
    </font>
    <font>
      <b/>
      <sz val="36"/>
      <color rgb="FF175259"/>
      <name val="Century Gothic"/>
      <family val="2"/>
    </font>
    <font>
      <b/>
      <sz val="20"/>
      <color rgb="FFF53D1C"/>
      <name val="Century Gothic"/>
      <family val="2"/>
    </font>
    <font>
      <i/>
      <sz val="14"/>
      <color rgb="FF94BA29"/>
      <name val="Century Gothic"/>
      <family val="2"/>
    </font>
    <font>
      <sz val="11"/>
      <color rgb="FF94BA29"/>
      <name val="Century Gothic"/>
      <family val="2"/>
    </font>
    <font>
      <b/>
      <sz val="10"/>
      <name val="Century Gothic"/>
      <family val="2"/>
    </font>
    <font>
      <b/>
      <sz val="10"/>
      <color rgb="FF000000"/>
      <name val="Century Gothic"/>
      <family val="2"/>
    </font>
    <font>
      <sz val="9"/>
      <color rgb="FF000000"/>
      <name val="Calibri"/>
      <family val="2"/>
      <scheme val="minor"/>
    </font>
    <font>
      <sz val="11"/>
      <color rgb="FFF53D1C"/>
      <name val="Calibri"/>
      <family val="2"/>
      <scheme val="minor"/>
    </font>
    <font>
      <i/>
      <sz val="9"/>
      <color theme="1"/>
      <name val="Century Gothic"/>
      <family val="2"/>
    </font>
    <font>
      <u/>
      <sz val="11"/>
      <color theme="10"/>
      <name val="Calibri"/>
      <family val="2"/>
      <scheme val="minor"/>
    </font>
    <font>
      <b/>
      <sz val="10"/>
      <color rgb="FFFF7C80"/>
      <name val="Century Gothic"/>
      <family val="2"/>
    </font>
    <font>
      <sz val="10"/>
      <color theme="5"/>
      <name val="Century Gothic"/>
      <family val="2"/>
    </font>
    <font>
      <sz val="8"/>
      <color rgb="FFDEDBC4"/>
      <name val="Century Gothic"/>
      <family val="2"/>
    </font>
    <font>
      <b/>
      <sz val="11"/>
      <color theme="1"/>
      <name val="Calibri"/>
      <family val="2"/>
      <scheme val="minor"/>
    </font>
    <font>
      <b/>
      <sz val="9"/>
      <color rgb="FFFF0000"/>
      <name val="Century Gothic"/>
      <family val="2"/>
    </font>
    <font>
      <sz val="11"/>
      <name val="Calibri"/>
      <family val="2"/>
      <scheme val="minor"/>
    </font>
    <font>
      <b/>
      <sz val="11"/>
      <color rgb="FF000000"/>
      <name val="Calibri"/>
      <family val="2"/>
      <scheme val="minor"/>
    </font>
    <font>
      <b/>
      <sz val="11"/>
      <name val="Calibri"/>
      <family val="2"/>
      <scheme val="minor"/>
    </font>
    <font>
      <i/>
      <sz val="11"/>
      <color rgb="FF175259"/>
      <name val="Century Gothic"/>
      <family val="2"/>
    </font>
    <font>
      <b/>
      <sz val="12"/>
      <color rgb="FF175259"/>
      <name val="Century Gothic"/>
      <family val="2"/>
    </font>
    <font>
      <b/>
      <sz val="11"/>
      <color rgb="FF1A52C2"/>
      <name val="Century Gothic"/>
      <family val="2"/>
    </font>
    <font>
      <b/>
      <sz val="11"/>
      <color theme="5"/>
      <name val="Calibri"/>
      <family val="2"/>
      <scheme val="minor"/>
    </font>
    <font>
      <sz val="8"/>
      <name val="Calibri"/>
      <family val="2"/>
      <scheme val="minor"/>
    </font>
    <font>
      <sz val="9"/>
      <name val="Century Gothic"/>
      <family val="2"/>
    </font>
    <font>
      <b/>
      <i/>
      <sz val="11"/>
      <color rgb="FF175259"/>
      <name val="Century Gothic"/>
      <family val="2"/>
    </font>
    <font>
      <b/>
      <sz val="9"/>
      <color rgb="FF00B050"/>
      <name val="Century Gothic"/>
      <family val="2"/>
    </font>
    <font>
      <b/>
      <sz val="11"/>
      <color rgb="FFF53D1C"/>
      <name val="Calibri"/>
      <family val="2"/>
      <scheme val="minor"/>
    </font>
    <font>
      <sz val="12"/>
      <color theme="0"/>
      <name val="Century Gothic"/>
      <family val="2"/>
    </font>
    <font>
      <sz val="11"/>
      <color theme="0"/>
      <name val="Century Gothic"/>
      <family val="2"/>
    </font>
  </fonts>
  <fills count="13">
    <fill>
      <patternFill patternType="none"/>
    </fill>
    <fill>
      <patternFill patternType="gray125"/>
    </fill>
    <fill>
      <patternFill patternType="solid">
        <fgColor theme="0"/>
        <bgColor indexed="64"/>
      </patternFill>
    </fill>
    <fill>
      <patternFill patternType="solid">
        <fgColor rgb="FF175259"/>
        <bgColor indexed="64"/>
      </patternFill>
    </fill>
    <fill>
      <patternFill patternType="solid">
        <fgColor rgb="FFDEDBC4"/>
        <bgColor indexed="64"/>
      </patternFill>
    </fill>
    <fill>
      <patternFill patternType="solid">
        <fgColor rgb="FF85C4E3"/>
        <bgColor indexed="64"/>
      </patternFill>
    </fill>
    <fill>
      <patternFill patternType="solid">
        <fgColor rgb="FFFF7373"/>
        <bgColor indexed="64"/>
      </patternFill>
    </fill>
    <fill>
      <patternFill patternType="solid">
        <fgColor rgb="FF94BA29"/>
        <bgColor indexed="64"/>
      </patternFill>
    </fill>
    <fill>
      <patternFill patternType="solid">
        <fgColor rgb="FFCCDE82"/>
        <bgColor indexed="64"/>
      </patternFill>
    </fill>
    <fill>
      <patternFill patternType="solid">
        <fgColor rgb="FFFFEB9C"/>
      </patternFill>
    </fill>
    <fill>
      <patternFill patternType="solid">
        <fgColor rgb="FFBFBFBF"/>
        <bgColor indexed="64"/>
      </patternFill>
    </fill>
    <fill>
      <patternFill patternType="solid">
        <fgColor rgb="FFFF9999"/>
        <bgColor indexed="64"/>
      </patternFill>
    </fill>
    <fill>
      <patternFill patternType="solid">
        <fgColor theme="7"/>
        <bgColor indexed="64"/>
      </patternFill>
    </fill>
  </fills>
  <borders count="80">
    <border>
      <left/>
      <right/>
      <top/>
      <bottom/>
      <diagonal/>
    </border>
    <border>
      <left style="thin">
        <color rgb="FF175259"/>
      </left>
      <right style="thin">
        <color rgb="FF175259"/>
      </right>
      <top style="thin">
        <color rgb="FF175259"/>
      </top>
      <bottom style="thin">
        <color rgb="FF175259"/>
      </bottom>
      <diagonal/>
    </border>
    <border>
      <left style="thin">
        <color rgb="FF175259"/>
      </left>
      <right/>
      <top style="thin">
        <color rgb="FF175259"/>
      </top>
      <bottom style="thin">
        <color rgb="FF175259"/>
      </bottom>
      <diagonal/>
    </border>
    <border>
      <left/>
      <right/>
      <top style="thin">
        <color rgb="FF175259"/>
      </top>
      <bottom style="thin">
        <color rgb="FF175259"/>
      </bottom>
      <diagonal/>
    </border>
    <border>
      <left/>
      <right style="thin">
        <color rgb="FF175259"/>
      </right>
      <top style="thin">
        <color rgb="FF175259"/>
      </top>
      <bottom style="thin">
        <color rgb="FF175259"/>
      </bottom>
      <diagonal/>
    </border>
    <border>
      <left/>
      <right/>
      <top style="thin">
        <color rgb="FF175259"/>
      </top>
      <bottom/>
      <diagonal/>
    </border>
    <border>
      <left style="thin">
        <color rgb="FF175259"/>
      </left>
      <right/>
      <top style="thin">
        <color rgb="FF175259"/>
      </top>
      <bottom/>
      <diagonal/>
    </border>
    <border>
      <left style="thin">
        <color rgb="FF175259"/>
      </left>
      <right/>
      <top/>
      <bottom/>
      <diagonal/>
    </border>
    <border>
      <left style="thin">
        <color rgb="FF175259"/>
      </left>
      <right/>
      <top/>
      <bottom style="thin">
        <color rgb="FF175259"/>
      </bottom>
      <diagonal/>
    </border>
    <border>
      <left/>
      <right/>
      <top/>
      <bottom style="thin">
        <color rgb="FF175259"/>
      </bottom>
      <diagonal/>
    </border>
    <border>
      <left/>
      <right style="thin">
        <color rgb="FF175259"/>
      </right>
      <top style="thin">
        <color rgb="FF175259"/>
      </top>
      <bottom/>
      <diagonal/>
    </border>
    <border>
      <left/>
      <right style="thin">
        <color rgb="FF175259"/>
      </right>
      <top/>
      <bottom/>
      <diagonal/>
    </border>
    <border>
      <left/>
      <right style="thin">
        <color rgb="FF175259"/>
      </right>
      <top/>
      <bottom style="thin">
        <color rgb="FF175259"/>
      </bottom>
      <diagonal/>
    </border>
    <border>
      <left style="thin">
        <color rgb="FF175259"/>
      </left>
      <right style="thin">
        <color rgb="FF175259"/>
      </right>
      <top/>
      <bottom style="thin">
        <color rgb="FF175259"/>
      </bottom>
      <diagonal/>
    </border>
    <border>
      <left style="thin">
        <color rgb="FF175259"/>
      </left>
      <right style="thin">
        <color rgb="FF175259"/>
      </right>
      <top style="thin">
        <color theme="0"/>
      </top>
      <bottom style="thin">
        <color rgb="FF175259"/>
      </bottom>
      <diagonal/>
    </border>
    <border>
      <left/>
      <right style="thin">
        <color rgb="FF175259"/>
      </right>
      <top style="thin">
        <color theme="0"/>
      </top>
      <bottom style="thin">
        <color rgb="FF175259"/>
      </bottom>
      <diagonal/>
    </border>
    <border>
      <left style="thin">
        <color rgb="FF175259"/>
      </left>
      <right style="thin">
        <color rgb="FF175259"/>
      </right>
      <top style="thin">
        <color theme="0"/>
      </top>
      <bottom style="thin">
        <color theme="0"/>
      </bottom>
      <diagonal/>
    </border>
    <border>
      <left style="thin">
        <color rgb="FF175259"/>
      </left>
      <right/>
      <top style="thin">
        <color theme="0"/>
      </top>
      <bottom style="thin">
        <color theme="0"/>
      </bottom>
      <diagonal/>
    </border>
    <border>
      <left/>
      <right style="thin">
        <color rgb="FF175259"/>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bottom/>
      <diagonal/>
    </border>
    <border>
      <left style="thin">
        <color theme="0"/>
      </left>
      <right/>
      <top style="thin">
        <color theme="0"/>
      </top>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style="thin">
        <color rgb="FF175259"/>
      </top>
      <bottom style="thin">
        <color theme="0"/>
      </bottom>
      <diagonal/>
    </border>
    <border>
      <left style="thin">
        <color theme="0"/>
      </left>
      <right style="thin">
        <color rgb="FF175259"/>
      </right>
      <top style="thin">
        <color rgb="FF175259"/>
      </top>
      <bottom style="thin">
        <color theme="0"/>
      </bottom>
      <diagonal/>
    </border>
    <border>
      <left style="thin">
        <color theme="0"/>
      </left>
      <right style="thin">
        <color rgb="FF175259"/>
      </right>
      <top style="thin">
        <color theme="0"/>
      </top>
      <bottom style="thin">
        <color rgb="FF175259"/>
      </bottom>
      <diagonal/>
    </border>
    <border>
      <left/>
      <right/>
      <top style="thin">
        <color theme="0"/>
      </top>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rgb="FF175259"/>
      </bottom>
      <diagonal/>
    </border>
    <border>
      <left style="thin">
        <color theme="0"/>
      </left>
      <right style="thin">
        <color rgb="FF175259"/>
      </right>
      <top style="thin">
        <color rgb="FF175259"/>
      </top>
      <bottom style="thin">
        <color rgb="FF175259"/>
      </bottom>
      <diagonal/>
    </border>
    <border>
      <left style="thin">
        <color theme="0"/>
      </left>
      <right style="thin">
        <color rgb="FF175259"/>
      </right>
      <top style="thin">
        <color theme="0"/>
      </top>
      <bottom style="thin">
        <color theme="0"/>
      </bottom>
      <diagonal/>
    </border>
    <border>
      <left style="thin">
        <color theme="0"/>
      </left>
      <right style="thin">
        <color rgb="FF175259"/>
      </right>
      <top style="thin">
        <color theme="0"/>
      </top>
      <bottom/>
      <diagonal/>
    </border>
    <border>
      <left style="thin">
        <color rgb="FF175259"/>
      </left>
      <right style="thin">
        <color rgb="FF175259"/>
      </right>
      <top/>
      <bottom/>
      <diagonal/>
    </border>
    <border>
      <left/>
      <right style="thin">
        <color theme="0"/>
      </right>
      <top style="thin">
        <color theme="0"/>
      </top>
      <bottom style="thin">
        <color rgb="FF175259"/>
      </bottom>
      <diagonal/>
    </border>
    <border>
      <left style="thin">
        <color rgb="FF175259"/>
      </left>
      <right style="thin">
        <color rgb="FF175259"/>
      </right>
      <top style="thin">
        <color rgb="FF175259"/>
      </top>
      <bottom style="thin">
        <color theme="0"/>
      </bottom>
      <diagonal/>
    </border>
    <border>
      <left style="thin">
        <color rgb="FF175259"/>
      </left>
      <right style="thin">
        <color theme="0"/>
      </right>
      <top style="thin">
        <color rgb="FF175259"/>
      </top>
      <bottom style="thin">
        <color rgb="FF175259"/>
      </bottom>
      <diagonal/>
    </border>
    <border>
      <left/>
      <right style="thin">
        <color rgb="FF175259"/>
      </right>
      <top style="thin">
        <color rgb="FF175259"/>
      </top>
      <bottom style="thin">
        <color theme="0"/>
      </bottom>
      <diagonal/>
    </border>
    <border>
      <left/>
      <right style="thin">
        <color rgb="FF175259"/>
      </right>
      <top style="thin">
        <color theme="0"/>
      </top>
      <bottom/>
      <diagonal/>
    </border>
    <border>
      <left/>
      <right style="thin">
        <color theme="0"/>
      </right>
      <top style="thin">
        <color rgb="FF175259"/>
      </top>
      <bottom style="thin">
        <color rgb="FF175259"/>
      </bottom>
      <diagonal/>
    </border>
    <border>
      <left style="thin">
        <color rgb="FF175259"/>
      </left>
      <right style="thin">
        <color rgb="FF175259"/>
      </right>
      <top style="thin">
        <color theme="0"/>
      </top>
      <bottom/>
      <diagonal/>
    </border>
    <border>
      <left style="thin">
        <color rgb="FF175259"/>
      </left>
      <right/>
      <top style="thin">
        <color theme="0"/>
      </top>
      <bottom/>
      <diagonal/>
    </border>
    <border>
      <left style="thin">
        <color rgb="FF175259"/>
      </left>
      <right/>
      <top style="thin">
        <color rgb="FF175259"/>
      </top>
      <bottom style="thin">
        <color theme="0"/>
      </bottom>
      <diagonal/>
    </border>
    <border>
      <left style="thin">
        <color rgb="FF175259"/>
      </left>
      <right style="thin">
        <color rgb="FF175259"/>
      </right>
      <top style="thin">
        <color rgb="FF175259"/>
      </top>
      <bottom/>
      <diagonal/>
    </border>
    <border>
      <left style="thin">
        <color theme="0"/>
      </left>
      <right/>
      <top style="thin">
        <color rgb="FF175259"/>
      </top>
      <bottom style="thin">
        <color rgb="FF175259"/>
      </bottom>
      <diagonal/>
    </border>
    <border>
      <left style="thin">
        <color theme="0"/>
      </left>
      <right/>
      <top/>
      <bottom style="thin">
        <color rgb="FF175259"/>
      </bottom>
      <diagonal/>
    </border>
    <border>
      <left style="medium">
        <color rgb="FF175259"/>
      </left>
      <right/>
      <top style="medium">
        <color rgb="FF175259"/>
      </top>
      <bottom/>
      <diagonal/>
    </border>
    <border>
      <left/>
      <right/>
      <top style="medium">
        <color rgb="FF175259"/>
      </top>
      <bottom/>
      <diagonal/>
    </border>
    <border>
      <left/>
      <right style="medium">
        <color rgb="FF175259"/>
      </right>
      <top style="medium">
        <color rgb="FF175259"/>
      </top>
      <bottom/>
      <diagonal/>
    </border>
    <border>
      <left style="medium">
        <color rgb="FF175259"/>
      </left>
      <right/>
      <top/>
      <bottom/>
      <diagonal/>
    </border>
    <border>
      <left/>
      <right style="medium">
        <color rgb="FF175259"/>
      </right>
      <top/>
      <bottom/>
      <diagonal/>
    </border>
    <border>
      <left style="medium">
        <color rgb="FF175259"/>
      </left>
      <right/>
      <top/>
      <bottom style="medium">
        <color rgb="FF175259"/>
      </bottom>
      <diagonal/>
    </border>
    <border>
      <left/>
      <right/>
      <top/>
      <bottom style="medium">
        <color rgb="FF175259"/>
      </bottom>
      <diagonal/>
    </border>
    <border>
      <left/>
      <right style="medium">
        <color rgb="FF175259"/>
      </right>
      <top/>
      <bottom style="medium">
        <color rgb="FF175259"/>
      </bottom>
      <diagonal/>
    </border>
    <border>
      <left style="medium">
        <color rgb="FF175259"/>
      </left>
      <right style="medium">
        <color rgb="FF175259"/>
      </right>
      <top style="medium">
        <color rgb="FF175259"/>
      </top>
      <bottom/>
      <diagonal/>
    </border>
    <border>
      <left style="medium">
        <color rgb="FF175259"/>
      </left>
      <right style="medium">
        <color rgb="FF175259"/>
      </right>
      <top/>
      <bottom/>
      <diagonal/>
    </border>
    <border>
      <left style="medium">
        <color rgb="FF175259"/>
      </left>
      <right style="medium">
        <color rgb="FF175259"/>
      </right>
      <top/>
      <bottom style="medium">
        <color rgb="FF175259"/>
      </bottom>
      <diagonal/>
    </border>
    <border>
      <left style="thin">
        <color theme="0"/>
      </left>
      <right style="thin">
        <color rgb="FF175259"/>
      </right>
      <top/>
      <bottom/>
      <diagonal/>
    </border>
    <border>
      <left style="thin">
        <color theme="0"/>
      </left>
      <right/>
      <top style="thin">
        <color rgb="FF175259"/>
      </top>
      <bottom style="thin">
        <color theme="0"/>
      </bottom>
      <diagonal/>
    </border>
    <border>
      <left style="thin">
        <color theme="0"/>
      </left>
      <right/>
      <top style="thin">
        <color rgb="FF175259"/>
      </top>
      <bottom/>
      <diagonal/>
    </border>
    <border>
      <left style="thin">
        <color indexed="64"/>
      </left>
      <right style="thin">
        <color indexed="64"/>
      </right>
      <top style="thin">
        <color indexed="64"/>
      </top>
      <bottom style="thin">
        <color indexed="64"/>
      </bottom>
      <diagonal/>
    </border>
    <border>
      <left/>
      <right style="thin">
        <color theme="0"/>
      </right>
      <top style="thin">
        <color theme="0"/>
      </top>
      <bottom/>
      <diagonal/>
    </border>
    <border>
      <left style="thin">
        <color rgb="FFCCDE82"/>
      </left>
      <right/>
      <top/>
      <bottom/>
      <diagonal/>
    </border>
    <border>
      <left style="thin">
        <color theme="0"/>
      </left>
      <right style="thin">
        <color rgb="FF175259"/>
      </right>
      <top/>
      <bottom style="thin">
        <color rgb="FF175259"/>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indexed="64"/>
      </right>
      <top style="thin">
        <color auto="1"/>
      </top>
      <bottom/>
      <diagonal/>
    </border>
    <border>
      <left style="thin">
        <color theme="0"/>
      </left>
      <right style="thin">
        <color theme="0"/>
      </right>
      <top/>
      <bottom/>
      <diagonal/>
    </border>
    <border>
      <left style="thin">
        <color indexed="64"/>
      </left>
      <right/>
      <top/>
      <bottom/>
      <diagonal/>
    </border>
    <border>
      <left/>
      <right style="thin">
        <color indexed="64"/>
      </right>
      <top/>
      <bottom/>
      <diagonal/>
    </border>
    <border>
      <left style="medium">
        <color rgb="FF175259"/>
      </left>
      <right/>
      <top style="thin">
        <color theme="0"/>
      </top>
      <bottom style="thin">
        <color theme="0"/>
      </bottom>
      <diagonal/>
    </border>
    <border>
      <left style="medium">
        <color rgb="FF175259"/>
      </left>
      <right/>
      <top style="thin">
        <color theme="0"/>
      </top>
      <bottom/>
      <diagonal/>
    </border>
    <border>
      <left style="thin">
        <color indexed="64"/>
      </left>
      <right style="thin">
        <color theme="0" tint="-0.34998626667073579"/>
      </right>
      <top style="thin">
        <color indexed="64"/>
      </top>
      <bottom/>
      <diagonal/>
    </border>
    <border>
      <left/>
      <right style="thin">
        <color theme="0" tint="-0.34998626667073579"/>
      </right>
      <top style="thin">
        <color indexed="64"/>
      </top>
      <bottom/>
      <diagonal/>
    </border>
    <border>
      <left style="medium">
        <color theme="0"/>
      </left>
      <right style="medium">
        <color theme="0"/>
      </right>
      <top style="medium">
        <color theme="0"/>
      </top>
      <bottom/>
      <diagonal/>
    </border>
    <border>
      <left style="medium">
        <color theme="0"/>
      </left>
      <right style="medium">
        <color theme="0"/>
      </right>
      <top/>
      <bottom/>
      <diagonal/>
    </border>
    <border>
      <left style="medium">
        <color theme="0"/>
      </left>
      <right style="medium">
        <color theme="0"/>
      </right>
      <top/>
      <bottom style="medium">
        <color theme="0"/>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29" fillId="0" borderId="0"/>
    <xf numFmtId="0" fontId="33" fillId="9" borderId="0" applyNumberFormat="0" applyBorder="0" applyAlignment="0" applyProtection="0"/>
    <xf numFmtId="0" fontId="47" fillId="0" borderId="0" applyNumberFormat="0" applyFill="0" applyBorder="0" applyAlignment="0" applyProtection="0"/>
    <xf numFmtId="0" fontId="1" fillId="0" borderId="0"/>
  </cellStyleXfs>
  <cellXfs count="691">
    <xf numFmtId="0" fontId="0" fillId="0" borderId="0" xfId="0"/>
    <xf numFmtId="0" fontId="0" fillId="2" borderId="0" xfId="0" applyFill="1"/>
    <xf numFmtId="0" fontId="2" fillId="2" borderId="0" xfId="0" applyFont="1" applyFill="1"/>
    <xf numFmtId="0" fontId="3" fillId="2" borderId="0" xfId="0" applyFont="1" applyFill="1"/>
    <xf numFmtId="0" fontId="10" fillId="2" borderId="0" xfId="0" applyFont="1" applyFill="1" applyAlignment="1">
      <alignment horizontal="left" vertical="center" indent="1"/>
    </xf>
    <xf numFmtId="0" fontId="12" fillId="4" borderId="6" xfId="0" applyFont="1" applyFill="1" applyBorder="1"/>
    <xf numFmtId="0" fontId="2" fillId="4" borderId="5" xfId="0" applyFont="1" applyFill="1" applyBorder="1"/>
    <xf numFmtId="0" fontId="2" fillId="2" borderId="0" xfId="0" applyFont="1" applyFill="1" applyAlignment="1">
      <alignment vertical="center"/>
    </xf>
    <xf numFmtId="0" fontId="8" fillId="8" borderId="0" xfId="0" applyFont="1" applyFill="1" applyAlignment="1">
      <alignment horizontal="center"/>
    </xf>
    <xf numFmtId="0" fontId="2" fillId="2" borderId="1" xfId="0" applyFont="1" applyFill="1" applyBorder="1" applyAlignment="1" applyProtection="1">
      <alignment horizontal="left" vertical="center"/>
      <protection locked="0"/>
    </xf>
    <xf numFmtId="0" fontId="2" fillId="2" borderId="1" xfId="0" applyFont="1" applyFill="1" applyBorder="1" applyAlignment="1" applyProtection="1">
      <alignment vertical="center"/>
      <protection locked="0"/>
    </xf>
    <xf numFmtId="43" fontId="2" fillId="2" borderId="1" xfId="1" applyFont="1" applyFill="1" applyBorder="1" applyAlignment="1" applyProtection="1">
      <alignment vertical="center"/>
      <protection locked="0"/>
    </xf>
    <xf numFmtId="14" fontId="2" fillId="2" borderId="1" xfId="0" applyNumberFormat="1" applyFont="1" applyFill="1" applyBorder="1" applyAlignment="1" applyProtection="1">
      <alignment vertical="center"/>
      <protection locked="0"/>
    </xf>
    <xf numFmtId="0" fontId="2" fillId="0" borderId="0" xfId="0" applyFont="1" applyProtection="1">
      <protection locked="0"/>
    </xf>
    <xf numFmtId="0" fontId="0" fillId="2" borderId="49" xfId="0" applyFill="1" applyBorder="1"/>
    <xf numFmtId="0" fontId="0" fillId="2" borderId="50" xfId="0" applyFill="1" applyBorder="1"/>
    <xf numFmtId="0" fontId="0" fillId="2" borderId="51" xfId="0" applyFill="1" applyBorder="1"/>
    <xf numFmtId="0" fontId="0" fillId="2" borderId="53" xfId="0" applyFill="1" applyBorder="1"/>
    <xf numFmtId="0" fontId="18" fillId="3" borderId="54" xfId="0" applyFont="1" applyFill="1" applyBorder="1"/>
    <xf numFmtId="0" fontId="0" fillId="2" borderId="55" xfId="0" applyFill="1" applyBorder="1"/>
    <xf numFmtId="0" fontId="0" fillId="2" borderId="56" xfId="0" applyFill="1" applyBorder="1"/>
    <xf numFmtId="0" fontId="19" fillId="3" borderId="46" xfId="0" applyFont="1" applyFill="1" applyBorder="1"/>
    <xf numFmtId="0" fontId="10" fillId="2" borderId="49" xfId="0" applyFont="1" applyFill="1" applyBorder="1" applyAlignment="1">
      <alignment horizontal="left" vertical="center" indent="1"/>
    </xf>
    <xf numFmtId="0" fontId="10" fillId="2" borderId="51" xfId="0" applyFont="1" applyFill="1" applyBorder="1" applyAlignment="1">
      <alignment horizontal="left" vertical="center" indent="1"/>
    </xf>
    <xf numFmtId="0" fontId="19" fillId="0" borderId="0" xfId="0" applyFont="1"/>
    <xf numFmtId="0" fontId="3" fillId="2" borderId="0" xfId="0" applyFont="1" applyFill="1" applyAlignment="1">
      <alignment vertical="center" wrapText="1"/>
    </xf>
    <xf numFmtId="0" fontId="16" fillId="2" borderId="0" xfId="0" applyFont="1" applyFill="1" applyAlignment="1">
      <alignment vertical="center" wrapText="1"/>
    </xf>
    <xf numFmtId="14" fontId="2" fillId="2" borderId="1" xfId="0" applyNumberFormat="1" applyFont="1" applyFill="1" applyBorder="1" applyAlignment="1" applyProtection="1">
      <alignment horizontal="left" vertical="center"/>
      <protection locked="0"/>
    </xf>
    <xf numFmtId="0" fontId="9" fillId="3" borderId="27" xfId="0" applyFont="1" applyFill="1" applyBorder="1" applyAlignment="1">
      <alignment vertical="center"/>
    </xf>
    <xf numFmtId="14" fontId="2" fillId="2" borderId="4" xfId="0" applyNumberFormat="1" applyFont="1" applyFill="1" applyBorder="1" applyAlignment="1" applyProtection="1">
      <alignment vertical="center"/>
      <protection locked="0"/>
    </xf>
    <xf numFmtId="43" fontId="8" fillId="4" borderId="4" xfId="1" applyFont="1" applyFill="1" applyBorder="1" applyAlignment="1" applyProtection="1">
      <alignment vertical="center"/>
    </xf>
    <xf numFmtId="0" fontId="2" fillId="2" borderId="0" xfId="0" applyFont="1" applyFill="1" applyAlignment="1">
      <alignment horizontal="left" vertical="center"/>
    </xf>
    <xf numFmtId="0" fontId="2" fillId="2" borderId="5" xfId="0" applyFont="1" applyFill="1" applyBorder="1" applyAlignment="1">
      <alignment horizontal="left" vertical="center"/>
    </xf>
    <xf numFmtId="0" fontId="9" fillId="3" borderId="4" xfId="0" applyFont="1" applyFill="1" applyBorder="1" applyAlignment="1">
      <alignment vertical="center"/>
    </xf>
    <xf numFmtId="0" fontId="9" fillId="3" borderId="31" xfId="0" applyFont="1" applyFill="1" applyBorder="1" applyAlignment="1">
      <alignment horizontal="left" vertical="center"/>
    </xf>
    <xf numFmtId="0" fontId="9" fillId="3" borderId="59" xfId="0" applyFont="1" applyFill="1" applyBorder="1" applyAlignment="1">
      <alignment horizontal="left" vertical="center"/>
    </xf>
    <xf numFmtId="0" fontId="9" fillId="3" borderId="40" xfId="0" applyFont="1" applyFill="1" applyBorder="1" applyAlignment="1">
      <alignment horizontal="left" vertical="center"/>
    </xf>
    <xf numFmtId="0" fontId="9" fillId="3" borderId="26" xfId="0" applyFont="1" applyFill="1" applyBorder="1" applyAlignment="1">
      <alignment horizontal="left" vertical="center"/>
    </xf>
    <xf numFmtId="0" fontId="3" fillId="0" borderId="0" xfId="0" applyFont="1" applyAlignment="1" applyProtection="1">
      <alignment horizontal="left" vertical="center" wrapText="1"/>
      <protection locked="0"/>
    </xf>
    <xf numFmtId="0" fontId="9" fillId="3" borderId="1" xfId="0" applyFont="1" applyFill="1" applyBorder="1" applyAlignment="1">
      <alignment horizontal="left" vertical="center"/>
    </xf>
    <xf numFmtId="0" fontId="2" fillId="0" borderId="0" xfId="0" applyFont="1" applyAlignment="1" applyProtection="1">
      <alignment horizontal="left" vertical="center" wrapText="1"/>
      <protection locked="0"/>
    </xf>
    <xf numFmtId="0" fontId="2" fillId="0" borderId="0" xfId="0" applyFont="1" applyAlignment="1" applyProtection="1">
      <alignment vertical="center" wrapText="1"/>
      <protection locked="0"/>
    </xf>
    <xf numFmtId="14" fontId="3" fillId="0" borderId="0" xfId="0" applyNumberFormat="1" applyFont="1" applyAlignment="1" applyProtection="1">
      <alignment horizontal="left" vertical="center" wrapText="1"/>
      <protection locked="0"/>
    </xf>
    <xf numFmtId="0" fontId="0" fillId="2" borderId="0" xfId="0" applyFill="1" applyAlignment="1">
      <alignment vertical="center"/>
    </xf>
    <xf numFmtId="0" fontId="18" fillId="3" borderId="1" xfId="0" applyFont="1" applyFill="1" applyBorder="1" applyAlignment="1">
      <alignment vertical="center" wrapText="1"/>
    </xf>
    <xf numFmtId="0" fontId="0" fillId="2" borderId="1" xfId="0" applyFill="1" applyBorder="1" applyAlignment="1">
      <alignment vertical="center"/>
    </xf>
    <xf numFmtId="0" fontId="0" fillId="2" borderId="1" xfId="0" applyFill="1" applyBorder="1" applyAlignment="1">
      <alignment vertical="center" wrapText="1"/>
    </xf>
    <xf numFmtId="0" fontId="21" fillId="2" borderId="0" xfId="0" applyFont="1" applyFill="1" applyAlignment="1">
      <alignment vertical="center"/>
    </xf>
    <xf numFmtId="0" fontId="13" fillId="2" borderId="0" xfId="0" applyFont="1" applyFill="1" applyAlignment="1">
      <alignment vertical="center"/>
    </xf>
    <xf numFmtId="0" fontId="0" fillId="2" borderId="0" xfId="0" applyFill="1" applyAlignment="1">
      <alignment vertical="center" wrapText="1"/>
    </xf>
    <xf numFmtId="0" fontId="24" fillId="2" borderId="0" xfId="0" applyFont="1" applyFill="1" applyAlignment="1">
      <alignment vertical="center" wrapText="1"/>
    </xf>
    <xf numFmtId="0" fontId="18" fillId="2" borderId="0" xfId="0" applyFont="1" applyFill="1"/>
    <xf numFmtId="0" fontId="18" fillId="2" borderId="49" xfId="0" applyFont="1" applyFill="1" applyBorder="1"/>
    <xf numFmtId="0" fontId="7" fillId="2" borderId="0" xfId="0" applyFont="1" applyFill="1"/>
    <xf numFmtId="0" fontId="2" fillId="2" borderId="36" xfId="0" applyFont="1" applyFill="1" applyBorder="1" applyAlignment="1" applyProtection="1">
      <alignment horizontal="left" vertical="center"/>
      <protection locked="0"/>
    </xf>
    <xf numFmtId="0" fontId="9" fillId="3" borderId="58" xfId="0" applyFont="1" applyFill="1" applyBorder="1" applyAlignment="1">
      <alignment horizontal="left" vertical="center"/>
    </xf>
    <xf numFmtId="0" fontId="0" fillId="0" borderId="0" xfId="0" applyAlignment="1">
      <alignment vertical="center"/>
    </xf>
    <xf numFmtId="0" fontId="2" fillId="4" borderId="6" xfId="0" applyFont="1" applyFill="1" applyBorder="1" applyAlignment="1">
      <alignment vertical="center"/>
    </xf>
    <xf numFmtId="0" fontId="2" fillId="4" borderId="5" xfId="0" applyFont="1" applyFill="1" applyBorder="1" applyAlignment="1">
      <alignment vertical="center"/>
    </xf>
    <xf numFmtId="0" fontId="8" fillId="4" borderId="5" xfId="0" applyFont="1" applyFill="1" applyBorder="1" applyAlignment="1">
      <alignment vertical="center"/>
    </xf>
    <xf numFmtId="0" fontId="12" fillId="4" borderId="6" xfId="0" applyFont="1" applyFill="1" applyBorder="1" applyAlignment="1">
      <alignment vertical="center"/>
    </xf>
    <xf numFmtId="0" fontId="2" fillId="4" borderId="10" xfId="0" applyFont="1" applyFill="1" applyBorder="1" applyAlignment="1">
      <alignment vertical="center"/>
    </xf>
    <xf numFmtId="0" fontId="2" fillId="2" borderId="3" xfId="0" applyFont="1" applyFill="1" applyBorder="1" applyAlignment="1">
      <alignment vertical="center"/>
    </xf>
    <xf numFmtId="0" fontId="9" fillId="3" borderId="25" xfId="0" applyFont="1" applyFill="1" applyBorder="1" applyAlignment="1">
      <alignment vertical="center"/>
    </xf>
    <xf numFmtId="0" fontId="9" fillId="3" borderId="35" xfId="0" applyFont="1" applyFill="1" applyBorder="1" applyAlignment="1">
      <alignment vertical="center"/>
    </xf>
    <xf numFmtId="0" fontId="9" fillId="3" borderId="16" xfId="0" applyFont="1" applyFill="1" applyBorder="1" applyAlignment="1">
      <alignment vertical="center"/>
    </xf>
    <xf numFmtId="0" fontId="9" fillId="3" borderId="14" xfId="0" applyFont="1" applyFill="1" applyBorder="1" applyAlignment="1">
      <alignment vertical="center"/>
    </xf>
    <xf numFmtId="0" fontId="9" fillId="3" borderId="40" xfId="0" applyFont="1" applyFill="1" applyBorder="1" applyAlignment="1">
      <alignment vertical="center"/>
    </xf>
    <xf numFmtId="0" fontId="2" fillId="2" borderId="5" xfId="0" applyFont="1" applyFill="1" applyBorder="1" applyAlignment="1">
      <alignment vertical="center"/>
    </xf>
    <xf numFmtId="0" fontId="9" fillId="3" borderId="57" xfId="0" applyFont="1" applyFill="1" applyBorder="1" applyAlignment="1">
      <alignment vertical="center"/>
    </xf>
    <xf numFmtId="0" fontId="9" fillId="3" borderId="5" xfId="0" applyFont="1" applyFill="1" applyBorder="1" applyAlignment="1">
      <alignment horizontal="center" vertical="center"/>
    </xf>
    <xf numFmtId="0" fontId="8" fillId="5" borderId="43" xfId="0" applyFont="1" applyFill="1" applyBorder="1" applyAlignment="1">
      <alignment vertical="center"/>
    </xf>
    <xf numFmtId="0" fontId="8" fillId="2" borderId="0" xfId="0" applyFont="1" applyFill="1" applyAlignment="1">
      <alignment vertical="center" wrapText="1"/>
    </xf>
    <xf numFmtId="0" fontId="9" fillId="3" borderId="33" xfId="0" applyFont="1" applyFill="1" applyBorder="1" applyAlignment="1">
      <alignment vertical="center"/>
    </xf>
    <xf numFmtId="0" fontId="8" fillId="5" borderId="1" xfId="0" applyFont="1" applyFill="1" applyBorder="1" applyAlignment="1">
      <alignment vertical="center"/>
    </xf>
    <xf numFmtId="0" fontId="8" fillId="4" borderId="1" xfId="0" applyFont="1" applyFill="1" applyBorder="1" applyAlignment="1">
      <alignment vertical="center"/>
    </xf>
    <xf numFmtId="0" fontId="8" fillId="2" borderId="0" xfId="0" applyFont="1" applyFill="1" applyAlignment="1">
      <alignment vertical="center"/>
    </xf>
    <xf numFmtId="164" fontId="2" fillId="2" borderId="0" xfId="0" applyNumberFormat="1" applyFont="1" applyFill="1" applyAlignment="1">
      <alignment vertical="center"/>
    </xf>
    <xf numFmtId="164" fontId="21" fillId="2" borderId="0" xfId="0" applyNumberFormat="1" applyFont="1" applyFill="1" applyAlignment="1">
      <alignment vertical="center"/>
    </xf>
    <xf numFmtId="0" fontId="2" fillId="2" borderId="0" xfId="0" applyFont="1" applyFill="1" applyAlignment="1">
      <alignment horizontal="center" vertical="center"/>
    </xf>
    <xf numFmtId="43" fontId="8" fillId="4" borderId="1" xfId="0" applyNumberFormat="1" applyFont="1" applyFill="1" applyBorder="1" applyAlignment="1">
      <alignment vertical="center"/>
    </xf>
    <xf numFmtId="0" fontId="2" fillId="4" borderId="10" xfId="0" applyFont="1" applyFill="1" applyBorder="1"/>
    <xf numFmtId="0" fontId="8" fillId="2" borderId="0" xfId="0" applyFont="1" applyFill="1"/>
    <xf numFmtId="0" fontId="8" fillId="4" borderId="5" xfId="0" applyFont="1" applyFill="1" applyBorder="1" applyAlignment="1">
      <alignment horizontal="right" vertical="center"/>
    </xf>
    <xf numFmtId="0" fontId="9" fillId="3" borderId="28" xfId="0" applyFont="1" applyFill="1" applyBorder="1" applyAlignment="1">
      <alignment vertical="center" wrapText="1"/>
    </xf>
    <xf numFmtId="0" fontId="9" fillId="3" borderId="2" xfId="0" applyFont="1" applyFill="1" applyBorder="1" applyAlignment="1">
      <alignment vertical="center" wrapText="1"/>
    </xf>
    <xf numFmtId="0" fontId="9" fillId="3" borderId="30" xfId="0" applyFont="1" applyFill="1" applyBorder="1" applyAlignment="1">
      <alignment vertical="center" wrapText="1"/>
    </xf>
    <xf numFmtId="43" fontId="8" fillId="4" borderId="13" xfId="0" applyNumberFormat="1" applyFont="1" applyFill="1" applyBorder="1" applyAlignment="1">
      <alignment vertical="center"/>
    </xf>
    <xf numFmtId="0" fontId="8" fillId="2" borderId="0" xfId="0" applyFont="1" applyFill="1" applyAlignment="1">
      <alignment horizontal="right" vertical="center"/>
    </xf>
    <xf numFmtId="43" fontId="8" fillId="2" borderId="0" xfId="0" applyNumberFormat="1" applyFont="1" applyFill="1" applyAlignment="1">
      <alignment vertical="center"/>
    </xf>
    <xf numFmtId="0" fontId="9" fillId="2" borderId="0" xfId="0" applyFont="1" applyFill="1" applyAlignment="1">
      <alignment horizontal="left" vertical="center"/>
    </xf>
    <xf numFmtId="0" fontId="16" fillId="2" borderId="0" xfId="0" applyFont="1" applyFill="1" applyAlignment="1">
      <alignment horizontal="left" vertical="center" wrapText="1"/>
    </xf>
    <xf numFmtId="0" fontId="9" fillId="3" borderId="25" xfId="0" applyFont="1" applyFill="1" applyBorder="1" applyAlignment="1">
      <alignment vertical="center" wrapText="1"/>
    </xf>
    <xf numFmtId="0" fontId="9" fillId="3" borderId="32" xfId="0" applyFont="1" applyFill="1" applyBorder="1" applyAlignment="1">
      <alignment vertical="center" wrapText="1"/>
    </xf>
    <xf numFmtId="0" fontId="9" fillId="3" borderId="24" xfId="0" applyFont="1" applyFill="1" applyBorder="1" applyAlignment="1">
      <alignment horizontal="left" vertical="center"/>
    </xf>
    <xf numFmtId="0" fontId="9" fillId="3" borderId="1" xfId="0" applyFont="1" applyFill="1" applyBorder="1" applyAlignment="1">
      <alignment vertical="center"/>
    </xf>
    <xf numFmtId="0" fontId="9" fillId="3" borderId="23" xfId="0" applyFont="1" applyFill="1" applyBorder="1" applyAlignment="1">
      <alignment horizontal="left" vertical="center"/>
    </xf>
    <xf numFmtId="0" fontId="9" fillId="3" borderId="22" xfId="0" applyFont="1" applyFill="1" applyBorder="1" applyAlignment="1">
      <alignment horizontal="left" vertical="center"/>
    </xf>
    <xf numFmtId="0" fontId="9" fillId="2" borderId="0" xfId="0" applyFont="1" applyFill="1" applyAlignment="1">
      <alignment horizontal="center" vertical="center"/>
    </xf>
    <xf numFmtId="0" fontId="9" fillId="3" borderId="34" xfId="0" applyFont="1" applyFill="1" applyBorder="1" applyAlignment="1">
      <alignment horizontal="left" vertical="center"/>
    </xf>
    <xf numFmtId="0" fontId="7" fillId="2" borderId="0" xfId="0" applyFont="1" applyFill="1" applyAlignment="1">
      <alignment vertical="center"/>
    </xf>
    <xf numFmtId="0" fontId="8" fillId="8" borderId="2" xfId="0" applyFont="1" applyFill="1" applyBorder="1" applyAlignment="1">
      <alignment horizontal="right" vertical="center"/>
    </xf>
    <xf numFmtId="0" fontId="8" fillId="6" borderId="2" xfId="0" applyFont="1" applyFill="1" applyBorder="1" applyAlignment="1">
      <alignment horizontal="right" vertical="center"/>
    </xf>
    <xf numFmtId="0" fontId="15" fillId="2" borderId="0" xfId="0" applyFont="1" applyFill="1" applyAlignment="1">
      <alignment horizontal="center" vertical="center" wrapText="1"/>
    </xf>
    <xf numFmtId="0" fontId="12" fillId="2" borderId="0" xfId="0" applyFont="1" applyFill="1" applyAlignment="1">
      <alignment vertical="center"/>
    </xf>
    <xf numFmtId="0" fontId="8" fillId="8" borderId="0" xfId="0" applyFont="1" applyFill="1" applyAlignment="1">
      <alignment horizontal="center" vertical="center"/>
    </xf>
    <xf numFmtId="0" fontId="8" fillId="8" borderId="0" xfId="0" applyFont="1" applyFill="1" applyAlignment="1">
      <alignment horizontal="center" vertical="center" wrapText="1"/>
    </xf>
    <xf numFmtId="0" fontId="8" fillId="8" borderId="1" xfId="0" applyFont="1" applyFill="1" applyBorder="1" applyAlignment="1">
      <alignment vertical="center"/>
    </xf>
    <xf numFmtId="0" fontId="7" fillId="2" borderId="0" xfId="0" applyFont="1" applyFill="1" applyAlignment="1">
      <alignment horizontal="center" vertical="center"/>
    </xf>
    <xf numFmtId="0" fontId="8" fillId="2" borderId="0" xfId="0" applyFont="1" applyFill="1" applyAlignment="1">
      <alignment horizontal="center" vertical="center"/>
    </xf>
    <xf numFmtId="0" fontId="2" fillId="4" borderId="5" xfId="0" applyFont="1" applyFill="1" applyBorder="1" applyAlignment="1">
      <alignment horizontal="center" vertical="center"/>
    </xf>
    <xf numFmtId="0" fontId="2" fillId="4" borderId="10" xfId="0" applyFont="1" applyFill="1" applyBorder="1" applyAlignment="1">
      <alignment horizontal="left" vertical="center"/>
    </xf>
    <xf numFmtId="0" fontId="9" fillId="3" borderId="6" xfId="0" applyFont="1" applyFill="1" applyBorder="1" applyAlignment="1">
      <alignment vertical="center"/>
    </xf>
    <xf numFmtId="0" fontId="2" fillId="0" borderId="0" xfId="0" applyFont="1" applyAlignment="1">
      <alignment vertical="center"/>
    </xf>
    <xf numFmtId="0" fontId="2" fillId="0" borderId="0" xfId="0" applyFont="1" applyAlignment="1">
      <alignment vertical="center" wrapText="1"/>
    </xf>
    <xf numFmtId="0" fontId="7" fillId="4" borderId="6" xfId="0" applyFont="1" applyFill="1" applyBorder="1" applyAlignment="1">
      <alignment vertical="center"/>
    </xf>
    <xf numFmtId="0" fontId="7" fillId="4" borderId="5" xfId="0" applyFont="1" applyFill="1" applyBorder="1" applyAlignment="1">
      <alignment vertical="center"/>
    </xf>
    <xf numFmtId="0" fontId="7" fillId="4" borderId="5" xfId="0" applyFont="1" applyFill="1" applyBorder="1"/>
    <xf numFmtId="0" fontId="9" fillId="3" borderId="1" xfId="0" applyFont="1" applyFill="1" applyBorder="1" applyAlignment="1">
      <alignment horizontal="center" vertical="center"/>
    </xf>
    <xf numFmtId="0" fontId="8" fillId="8" borderId="1" xfId="0" applyFont="1" applyFill="1" applyBorder="1" applyAlignment="1">
      <alignment horizontal="left" vertical="center"/>
    </xf>
    <xf numFmtId="43" fontId="8" fillId="4" borderId="1" xfId="1" applyFont="1" applyFill="1" applyBorder="1" applyProtection="1"/>
    <xf numFmtId="0" fontId="25" fillId="4" borderId="1" xfId="0" applyFont="1" applyFill="1" applyBorder="1" applyAlignment="1">
      <alignment wrapText="1"/>
    </xf>
    <xf numFmtId="0" fontId="2" fillId="4" borderId="6" xfId="0" applyFont="1" applyFill="1" applyBorder="1"/>
    <xf numFmtId="0" fontId="12" fillId="4" borderId="6" xfId="0" applyFont="1" applyFill="1" applyBorder="1" applyAlignment="1">
      <alignment horizontal="left" vertical="center"/>
    </xf>
    <xf numFmtId="0" fontId="9" fillId="3" borderId="35" xfId="0" applyFont="1" applyFill="1" applyBorder="1" applyAlignment="1">
      <alignment horizontal="left" vertical="center"/>
    </xf>
    <xf numFmtId="0" fontId="9" fillId="3" borderId="14" xfId="0" applyFont="1" applyFill="1" applyBorder="1" applyAlignment="1">
      <alignment horizontal="left" vertical="center"/>
    </xf>
    <xf numFmtId="0" fontId="18" fillId="3" borderId="1" xfId="0" applyFont="1" applyFill="1" applyBorder="1"/>
    <xf numFmtId="0" fontId="26" fillId="2" borderId="0" xfId="0" applyFont="1" applyFill="1"/>
    <xf numFmtId="0" fontId="8" fillId="8" borderId="1" xfId="0" applyFont="1" applyFill="1" applyBorder="1" applyAlignment="1">
      <alignment horizontal="left" vertical="center" wrapText="1"/>
    </xf>
    <xf numFmtId="14" fontId="8" fillId="4" borderId="1" xfId="0" applyNumberFormat="1" applyFont="1" applyFill="1" applyBorder="1" applyAlignment="1">
      <alignment horizontal="center" vertical="center"/>
    </xf>
    <xf numFmtId="164" fontId="13" fillId="2" borderId="0" xfId="0" applyNumberFormat="1" applyFont="1" applyFill="1" applyAlignment="1">
      <alignment vertical="center"/>
    </xf>
    <xf numFmtId="9" fontId="13" fillId="2" borderId="0" xfId="2" applyFont="1" applyFill="1" applyBorder="1" applyAlignment="1">
      <alignment vertical="center"/>
    </xf>
    <xf numFmtId="164" fontId="13" fillId="2" borderId="0" xfId="1" applyNumberFormat="1" applyFont="1" applyFill="1" applyBorder="1" applyAlignment="1">
      <alignment horizontal="center" vertical="center"/>
    </xf>
    <xf numFmtId="43" fontId="0" fillId="2" borderId="0" xfId="0" applyNumberFormat="1" applyFill="1" applyAlignment="1">
      <alignment vertical="center"/>
    </xf>
    <xf numFmtId="43" fontId="0" fillId="2" borderId="0" xfId="1" applyFont="1" applyFill="1" applyAlignment="1">
      <alignment vertical="center"/>
    </xf>
    <xf numFmtId="0" fontId="18" fillId="3" borderId="0" xfId="0" applyFont="1" applyFill="1" applyAlignment="1">
      <alignment vertical="center" wrapText="1"/>
    </xf>
    <xf numFmtId="164" fontId="0" fillId="2" borderId="0" xfId="0" applyNumberFormat="1" applyFill="1" applyAlignment="1">
      <alignment vertical="center"/>
    </xf>
    <xf numFmtId="9" fontId="0" fillId="2" borderId="0" xfId="2" applyFont="1" applyFill="1" applyAlignment="1">
      <alignment vertical="center"/>
    </xf>
    <xf numFmtId="164" fontId="0" fillId="2" borderId="1" xfId="0" applyNumberFormat="1" applyFill="1" applyBorder="1" applyAlignment="1">
      <alignment vertical="center"/>
    </xf>
    <xf numFmtId="9" fontId="0" fillId="2" borderId="1" xfId="2" applyFont="1" applyFill="1" applyBorder="1" applyAlignment="1">
      <alignment vertical="center"/>
    </xf>
    <xf numFmtId="0" fontId="0" fillId="2" borderId="1" xfId="0" applyFill="1" applyBorder="1" applyAlignment="1">
      <alignment horizontal="center" vertical="center"/>
    </xf>
    <xf numFmtId="164" fontId="0" fillId="2" borderId="0" xfId="1" applyNumberFormat="1" applyFont="1" applyFill="1" applyAlignment="1">
      <alignment vertical="center"/>
    </xf>
    <xf numFmtId="0" fontId="8" fillId="8" borderId="62" xfId="0" applyFont="1" applyFill="1" applyBorder="1" applyAlignment="1">
      <alignment horizontal="center" vertical="center" wrapText="1"/>
    </xf>
    <xf numFmtId="0" fontId="8" fillId="8" borderId="62" xfId="0" applyFont="1" applyFill="1" applyBorder="1" applyAlignment="1">
      <alignment horizontal="center" vertical="center"/>
    </xf>
    <xf numFmtId="0" fontId="2" fillId="2" borderId="0" xfId="0" applyFont="1" applyFill="1" applyAlignment="1" applyProtection="1">
      <alignment horizontal="left" vertical="center"/>
      <protection locked="0"/>
    </xf>
    <xf numFmtId="0" fontId="9" fillId="3" borderId="27" xfId="0" applyFont="1" applyFill="1" applyBorder="1" applyAlignment="1">
      <alignment vertical="center" wrapText="1"/>
    </xf>
    <xf numFmtId="0" fontId="9" fillId="3" borderId="15" xfId="0" applyFont="1" applyFill="1" applyBorder="1" applyAlignment="1">
      <alignment vertical="center" wrapText="1"/>
    </xf>
    <xf numFmtId="0" fontId="9" fillId="3" borderId="63" xfId="0" applyFont="1" applyFill="1" applyBorder="1" applyAlignment="1">
      <alignment vertical="center"/>
    </xf>
    <xf numFmtId="0" fontId="8" fillId="5" borderId="43" xfId="0" applyFont="1" applyFill="1" applyBorder="1" applyAlignment="1">
      <alignment horizontal="center" vertical="center"/>
    </xf>
    <xf numFmtId="0" fontId="18" fillId="3" borderId="64" xfId="0" applyFont="1" applyFill="1" applyBorder="1"/>
    <xf numFmtId="0" fontId="0" fillId="2" borderId="65" xfId="0" applyFill="1" applyBorder="1"/>
    <xf numFmtId="0" fontId="28" fillId="2" borderId="66" xfId="0" applyFont="1" applyFill="1" applyBorder="1"/>
    <xf numFmtId="0" fontId="0" fillId="2" borderId="66" xfId="0" applyFill="1" applyBorder="1"/>
    <xf numFmtId="0" fontId="8" fillId="2" borderId="1" xfId="0" applyFont="1" applyFill="1" applyBorder="1" applyAlignment="1" applyProtection="1">
      <alignment vertical="center"/>
      <protection locked="0"/>
    </xf>
    <xf numFmtId="164" fontId="2" fillId="2" borderId="0" xfId="1" applyNumberFormat="1" applyFont="1" applyFill="1" applyBorder="1" applyAlignment="1" applyProtection="1">
      <alignment vertical="center"/>
    </xf>
    <xf numFmtId="0" fontId="9" fillId="3" borderId="43" xfId="0" applyFont="1" applyFill="1" applyBorder="1" applyAlignment="1">
      <alignment vertical="center"/>
    </xf>
    <xf numFmtId="0" fontId="8" fillId="4" borderId="10" xfId="0" applyFont="1" applyFill="1" applyBorder="1" applyAlignment="1">
      <alignment horizontal="right"/>
    </xf>
    <xf numFmtId="1" fontId="2" fillId="2" borderId="0" xfId="0" applyNumberFormat="1" applyFont="1" applyFill="1"/>
    <xf numFmtId="0" fontId="8" fillId="4" borderId="10" xfId="0" applyFont="1" applyFill="1" applyBorder="1" applyAlignment="1">
      <alignment horizontal="right" vertical="center"/>
    </xf>
    <xf numFmtId="0" fontId="0" fillId="2" borderId="1" xfId="0" applyFill="1" applyBorder="1"/>
    <xf numFmtId="0" fontId="9" fillId="3" borderId="43" xfId="0" applyFont="1" applyFill="1" applyBorder="1" applyAlignment="1">
      <alignment horizontal="center" vertical="center"/>
    </xf>
    <xf numFmtId="0" fontId="8" fillId="8" borderId="1" xfId="0" applyFont="1" applyFill="1" applyBorder="1" applyAlignment="1">
      <alignment horizontal="center" vertical="center"/>
    </xf>
    <xf numFmtId="0" fontId="12" fillId="4" borderId="5" xfId="0" applyFont="1" applyFill="1" applyBorder="1"/>
    <xf numFmtId="0" fontId="12" fillId="4" borderId="10" xfId="0" applyFont="1" applyFill="1" applyBorder="1"/>
    <xf numFmtId="0" fontId="8" fillId="5" borderId="2" xfId="0" applyFont="1" applyFill="1" applyBorder="1" applyAlignment="1">
      <alignment vertical="center" wrapText="1"/>
    </xf>
    <xf numFmtId="0" fontId="2" fillId="2" borderId="43" xfId="0" applyFont="1" applyFill="1" applyBorder="1" applyAlignment="1" applyProtection="1">
      <alignment vertical="center"/>
      <protection locked="0"/>
    </xf>
    <xf numFmtId="14" fontId="8" fillId="2" borderId="1" xfId="0" applyNumberFormat="1" applyFont="1" applyFill="1" applyBorder="1" applyProtection="1">
      <protection locked="0"/>
    </xf>
    <xf numFmtId="0" fontId="8" fillId="8" borderId="2" xfId="0" applyFont="1" applyFill="1" applyBorder="1" applyAlignment="1">
      <alignment vertical="center" wrapText="1"/>
    </xf>
    <xf numFmtId="0" fontId="25" fillId="4" borderId="1" xfId="0" applyFont="1" applyFill="1" applyBorder="1" applyAlignment="1">
      <alignment vertical="center" wrapText="1"/>
    </xf>
    <xf numFmtId="43" fontId="0" fillId="2" borderId="1" xfId="1" applyFont="1" applyFill="1" applyBorder="1"/>
    <xf numFmtId="0" fontId="33" fillId="9" borderId="1" xfId="4" applyBorder="1"/>
    <xf numFmtId="0" fontId="9" fillId="3" borderId="70" xfId="0" applyFont="1" applyFill="1" applyBorder="1" applyAlignment="1">
      <alignment vertical="center" wrapText="1"/>
    </xf>
    <xf numFmtId="0" fontId="8" fillId="5" borderId="1" xfId="0" applyFont="1" applyFill="1" applyBorder="1"/>
    <xf numFmtId="14" fontId="8" fillId="2" borderId="1" xfId="0" applyNumberFormat="1" applyFont="1" applyFill="1" applyBorder="1" applyAlignment="1" applyProtection="1">
      <alignment vertical="center"/>
      <protection locked="0"/>
    </xf>
    <xf numFmtId="0" fontId="18" fillId="3" borderId="43" xfId="0" applyFont="1" applyFill="1" applyBorder="1"/>
    <xf numFmtId="0" fontId="33" fillId="2" borderId="1" xfId="4" applyFill="1" applyBorder="1"/>
    <xf numFmtId="14" fontId="8" fillId="2" borderId="0" xfId="0" applyNumberFormat="1" applyFont="1" applyFill="1" applyAlignment="1" applyProtection="1">
      <alignment vertical="center"/>
      <protection locked="0"/>
    </xf>
    <xf numFmtId="0" fontId="9" fillId="3" borderId="1" xfId="0" applyFont="1" applyFill="1" applyBorder="1" applyAlignment="1">
      <alignment vertical="center" wrapText="1"/>
    </xf>
    <xf numFmtId="0" fontId="2" fillId="2" borderId="1" xfId="0" applyFont="1" applyFill="1" applyBorder="1" applyProtection="1">
      <protection locked="0"/>
    </xf>
    <xf numFmtId="0" fontId="8" fillId="2" borderId="1" xfId="0" applyFont="1" applyFill="1" applyBorder="1" applyAlignment="1" applyProtection="1">
      <alignment horizontal="left" vertical="center"/>
      <protection locked="0"/>
    </xf>
    <xf numFmtId="0" fontId="14" fillId="5" borderId="1" xfId="0" applyFont="1" applyFill="1" applyBorder="1" applyAlignment="1">
      <alignment horizontal="left" vertical="center"/>
    </xf>
    <xf numFmtId="0" fontId="9" fillId="3" borderId="19" xfId="0" applyFont="1" applyFill="1" applyBorder="1" applyAlignment="1">
      <alignment horizontal="left" vertical="center"/>
    </xf>
    <xf numFmtId="0" fontId="8" fillId="8" borderId="0" xfId="0" applyFont="1" applyFill="1"/>
    <xf numFmtId="0" fontId="8" fillId="4" borderId="6" xfId="0" applyFont="1" applyFill="1" applyBorder="1"/>
    <xf numFmtId="0" fontId="7" fillId="4" borderId="10" xfId="0" applyFont="1" applyFill="1" applyBorder="1"/>
    <xf numFmtId="43" fontId="8" fillId="4" borderId="1" xfId="1" applyFont="1" applyFill="1" applyBorder="1" applyAlignment="1" applyProtection="1">
      <alignment vertical="center"/>
    </xf>
    <xf numFmtId="0" fontId="8" fillId="4" borderId="2" xfId="0" applyFont="1" applyFill="1" applyBorder="1" applyAlignment="1">
      <alignment vertical="center"/>
    </xf>
    <xf numFmtId="0" fontId="8" fillId="4" borderId="1" xfId="0" applyFont="1" applyFill="1" applyBorder="1" applyAlignment="1">
      <alignment horizontal="left" vertical="center"/>
    </xf>
    <xf numFmtId="0" fontId="8" fillId="2" borderId="0" xfId="0" applyFont="1" applyFill="1" applyAlignment="1">
      <alignment horizontal="left" vertical="center"/>
    </xf>
    <xf numFmtId="0" fontId="8" fillId="4" borderId="1" xfId="0" applyFont="1" applyFill="1" applyBorder="1" applyAlignment="1">
      <alignment horizontal="center" vertical="center" wrapText="1"/>
    </xf>
    <xf numFmtId="0" fontId="8" fillId="4" borderId="1" xfId="1" applyNumberFormat="1" applyFont="1" applyFill="1" applyBorder="1" applyAlignment="1" applyProtection="1">
      <alignment horizontal="right" vertical="center"/>
    </xf>
    <xf numFmtId="0" fontId="9" fillId="3" borderId="61" xfId="0" applyFont="1" applyFill="1" applyBorder="1" applyAlignment="1">
      <alignment horizontal="left" vertical="center" wrapText="1"/>
    </xf>
    <xf numFmtId="0" fontId="8" fillId="4" borderId="4" xfId="0" applyFont="1" applyFill="1" applyBorder="1" applyAlignment="1">
      <alignment vertical="center"/>
    </xf>
    <xf numFmtId="0" fontId="8" fillId="8" borderId="1" xfId="0" applyFont="1" applyFill="1" applyBorder="1" applyAlignment="1">
      <alignment horizontal="center"/>
    </xf>
    <xf numFmtId="0" fontId="8" fillId="5" borderId="1" xfId="0" applyFont="1" applyFill="1" applyBorder="1" applyAlignment="1">
      <alignment horizontal="center"/>
    </xf>
    <xf numFmtId="0" fontId="9" fillId="3" borderId="43" xfId="0" applyFont="1" applyFill="1" applyBorder="1" applyAlignment="1">
      <alignment vertical="center" wrapText="1"/>
    </xf>
    <xf numFmtId="164" fontId="8" fillId="4" borderId="1" xfId="1" applyNumberFormat="1" applyFont="1" applyFill="1" applyBorder="1" applyAlignment="1">
      <alignment vertical="top"/>
    </xf>
    <xf numFmtId="164" fontId="8" fillId="4" borderId="1" xfId="1" applyNumberFormat="1" applyFont="1" applyFill="1" applyBorder="1"/>
    <xf numFmtId="0" fontId="9" fillId="3" borderId="40" xfId="0" applyFont="1" applyFill="1" applyBorder="1" applyAlignment="1">
      <alignment vertical="center" wrapText="1"/>
    </xf>
    <xf numFmtId="0" fontId="9" fillId="3" borderId="16" xfId="0" applyFont="1" applyFill="1" applyBorder="1" applyAlignment="1">
      <alignment vertical="center" wrapText="1"/>
    </xf>
    <xf numFmtId="0" fontId="9" fillId="3" borderId="33" xfId="0" applyFont="1" applyFill="1" applyBorder="1" applyAlignment="1">
      <alignment vertical="center" wrapText="1"/>
    </xf>
    <xf numFmtId="0" fontId="9" fillId="3" borderId="14" xfId="0" applyFont="1" applyFill="1" applyBorder="1" applyAlignment="1">
      <alignment vertical="center" wrapText="1"/>
    </xf>
    <xf numFmtId="0" fontId="2" fillId="2" borderId="5" xfId="0" applyFont="1" applyFill="1" applyBorder="1" applyAlignment="1">
      <alignment horizontal="left" vertical="top"/>
    </xf>
    <xf numFmtId="0" fontId="9" fillId="2" borderId="7" xfId="0" applyFont="1" applyFill="1" applyBorder="1" applyAlignment="1">
      <alignment vertical="center" wrapText="1"/>
    </xf>
    <xf numFmtId="164" fontId="8" fillId="2" borderId="5" xfId="1" applyNumberFormat="1" applyFont="1" applyFill="1" applyBorder="1" applyAlignment="1">
      <alignment vertical="top"/>
    </xf>
    <xf numFmtId="164" fontId="8" fillId="2" borderId="5" xfId="1" applyNumberFormat="1" applyFont="1" applyFill="1" applyBorder="1"/>
    <xf numFmtId="0" fontId="2" fillId="2" borderId="0" xfId="0" applyFont="1" applyFill="1" applyAlignment="1">
      <alignment horizontal="center" vertical="center" wrapText="1"/>
    </xf>
    <xf numFmtId="0" fontId="2" fillId="2" borderId="0" xfId="0" applyFont="1" applyFill="1" applyAlignment="1">
      <alignment horizontal="left" vertical="center" wrapText="1"/>
    </xf>
    <xf numFmtId="0" fontId="8" fillId="4" borderId="45" xfId="0" applyFont="1" applyFill="1" applyBorder="1" applyAlignment="1">
      <alignment horizontal="right" vertical="center"/>
    </xf>
    <xf numFmtId="0" fontId="8" fillId="4" borderId="20" xfId="0" applyFont="1" applyFill="1" applyBorder="1" applyAlignment="1">
      <alignment horizontal="right" vertical="center"/>
    </xf>
    <xf numFmtId="0" fontId="8" fillId="4" borderId="44" xfId="0" applyFont="1" applyFill="1" applyBorder="1" applyAlignment="1">
      <alignment horizontal="right" vertical="center"/>
    </xf>
    <xf numFmtId="164" fontId="21" fillId="2" borderId="70" xfId="1" applyNumberFormat="1" applyFont="1" applyFill="1" applyBorder="1"/>
    <xf numFmtId="164" fontId="21" fillId="2" borderId="70" xfId="1" applyNumberFormat="1" applyFont="1" applyFill="1" applyBorder="1" applyAlignment="1">
      <alignment vertical="center"/>
    </xf>
    <xf numFmtId="164" fontId="21" fillId="2" borderId="28" xfId="1" applyNumberFormat="1" applyFont="1" applyFill="1" applyBorder="1"/>
    <xf numFmtId="0" fontId="2" fillId="2" borderId="7" xfId="0" applyFont="1" applyFill="1" applyBorder="1"/>
    <xf numFmtId="0" fontId="8" fillId="5" borderId="11" xfId="0" applyFont="1" applyFill="1" applyBorder="1"/>
    <xf numFmtId="0" fontId="19" fillId="3" borderId="43" xfId="0" applyFont="1" applyFill="1" applyBorder="1"/>
    <xf numFmtId="0" fontId="19" fillId="3" borderId="16" xfId="0" applyFont="1" applyFill="1" applyBorder="1"/>
    <xf numFmtId="0" fontId="19" fillId="3" borderId="40" xfId="0" applyFont="1" applyFill="1" applyBorder="1"/>
    <xf numFmtId="1" fontId="2" fillId="2" borderId="11" xfId="0" applyNumberFormat="1" applyFont="1" applyFill="1" applyBorder="1"/>
    <xf numFmtId="0" fontId="2" fillId="2" borderId="9" xfId="0" applyFont="1" applyFill="1" applyBorder="1" applyAlignment="1">
      <alignment vertical="center"/>
    </xf>
    <xf numFmtId="1" fontId="2" fillId="2" borderId="12" xfId="0" applyNumberFormat="1" applyFont="1" applyFill="1" applyBorder="1"/>
    <xf numFmtId="14" fontId="7" fillId="2" borderId="1" xfId="0" applyNumberFormat="1" applyFont="1" applyFill="1" applyBorder="1" applyProtection="1">
      <protection locked="0"/>
    </xf>
    <xf numFmtId="14" fontId="7" fillId="4" borderId="0" xfId="0" applyNumberFormat="1" applyFont="1" applyFill="1"/>
    <xf numFmtId="43" fontId="7" fillId="4" borderId="11" xfId="1" applyFont="1" applyFill="1" applyBorder="1"/>
    <xf numFmtId="14" fontId="7" fillId="4" borderId="11" xfId="0" applyNumberFormat="1" applyFont="1" applyFill="1" applyBorder="1"/>
    <xf numFmtId="14" fontId="7" fillId="4" borderId="47" xfId="0" applyNumberFormat="1" applyFont="1" applyFill="1" applyBorder="1"/>
    <xf numFmtId="14" fontId="7" fillId="4" borderId="52" xfId="0" applyNumberFormat="1" applyFont="1" applyFill="1" applyBorder="1"/>
    <xf numFmtId="14" fontId="36" fillId="4" borderId="53" xfId="0" applyNumberFormat="1" applyFont="1" applyFill="1" applyBorder="1"/>
    <xf numFmtId="14" fontId="7" fillId="4" borderId="11" xfId="0" applyNumberFormat="1" applyFont="1" applyFill="1" applyBorder="1" applyAlignment="1">
      <alignment vertical="center"/>
    </xf>
    <xf numFmtId="14" fontId="7" fillId="4" borderId="12" xfId="0" applyNumberFormat="1" applyFont="1" applyFill="1" applyBorder="1"/>
    <xf numFmtId="0" fontId="38" fillId="0" borderId="0" xfId="0" applyFont="1" applyAlignment="1">
      <alignment vertical="center"/>
    </xf>
    <xf numFmtId="0" fontId="39" fillId="0" borderId="0" xfId="0" applyFont="1" applyAlignment="1">
      <alignment vertical="center"/>
    </xf>
    <xf numFmtId="0" fontId="40" fillId="0" borderId="0" xfId="0" applyFont="1" applyAlignment="1">
      <alignment vertical="center"/>
    </xf>
    <xf numFmtId="0" fontId="41" fillId="0" borderId="0" xfId="0" applyFont="1" applyAlignment="1">
      <alignment vertical="center"/>
    </xf>
    <xf numFmtId="0" fontId="2" fillId="0" borderId="0" xfId="0" applyFont="1" applyAlignment="1">
      <alignment horizontal="left" vertical="center" wrapText="1"/>
    </xf>
    <xf numFmtId="0" fontId="44" fillId="0" borderId="0" xfId="0" applyFont="1"/>
    <xf numFmtId="0" fontId="38" fillId="2" borderId="0" xfId="0" applyFont="1" applyFill="1" applyAlignment="1">
      <alignment vertical="center"/>
    </xf>
    <xf numFmtId="0" fontId="31" fillId="2" borderId="0" xfId="0" applyFont="1" applyFill="1"/>
    <xf numFmtId="0" fontId="31" fillId="0" borderId="0" xfId="0" applyFont="1"/>
    <xf numFmtId="0" fontId="39" fillId="2" borderId="0" xfId="0" applyFont="1" applyFill="1" applyAlignment="1">
      <alignment vertical="center"/>
    </xf>
    <xf numFmtId="0" fontId="40" fillId="2" borderId="0" xfId="0" applyFont="1" applyFill="1" applyAlignment="1">
      <alignment vertical="center"/>
    </xf>
    <xf numFmtId="0" fontId="41" fillId="2" borderId="0" xfId="0" applyFont="1" applyFill="1" applyAlignment="1">
      <alignment vertical="center"/>
    </xf>
    <xf numFmtId="0" fontId="2" fillId="2" borderId="0" xfId="0" applyFont="1" applyFill="1" applyAlignment="1">
      <alignment vertical="top" wrapText="1"/>
    </xf>
    <xf numFmtId="0" fontId="2" fillId="2" borderId="0" xfId="0" applyFont="1" applyFill="1" applyAlignment="1">
      <alignment vertical="center" wrapText="1"/>
    </xf>
    <xf numFmtId="0" fontId="37" fillId="2" borderId="0" xfId="0" applyFont="1" applyFill="1" applyAlignment="1">
      <alignment vertical="center" wrapText="1"/>
    </xf>
    <xf numFmtId="0" fontId="42" fillId="2" borderId="0" xfId="0" applyFont="1" applyFill="1" applyAlignment="1">
      <alignment vertical="center" wrapText="1"/>
    </xf>
    <xf numFmtId="0" fontId="31" fillId="2" borderId="0" xfId="0" applyFont="1" applyFill="1" applyAlignment="1">
      <alignment vertical="center"/>
    </xf>
    <xf numFmtId="0" fontId="43" fillId="2" borderId="0" xfId="0" applyFont="1" applyFill="1" applyAlignment="1">
      <alignment vertical="center" wrapText="1"/>
    </xf>
    <xf numFmtId="0" fontId="31" fillId="0" borderId="0" xfId="0" applyFont="1" applyAlignment="1">
      <alignment vertical="center"/>
    </xf>
    <xf numFmtId="14" fontId="3" fillId="2" borderId="0" xfId="0" applyNumberFormat="1" applyFont="1" applyFill="1" applyAlignment="1">
      <alignment vertical="center" wrapText="1"/>
    </xf>
    <xf numFmtId="0" fontId="3" fillId="2" borderId="0" xfId="0" applyFont="1" applyFill="1" applyAlignment="1">
      <alignment vertical="top" wrapText="1"/>
    </xf>
    <xf numFmtId="0" fontId="44" fillId="2" borderId="0" xfId="0" applyFont="1" applyFill="1"/>
    <xf numFmtId="0" fontId="45" fillId="2" borderId="0" xfId="0" applyFont="1" applyFill="1"/>
    <xf numFmtId="0" fontId="46" fillId="2" borderId="0" xfId="0" applyFont="1" applyFill="1" applyAlignment="1">
      <alignment vertical="center" wrapText="1"/>
    </xf>
    <xf numFmtId="0" fontId="9" fillId="2" borderId="70" xfId="0" applyFont="1" applyFill="1" applyBorder="1"/>
    <xf numFmtId="0" fontId="12" fillId="4" borderId="5" xfId="0" applyFont="1" applyFill="1" applyBorder="1" applyAlignment="1">
      <alignment horizontal="left" vertical="center"/>
    </xf>
    <xf numFmtId="0" fontId="8" fillId="8" borderId="11" xfId="0" applyFont="1" applyFill="1" applyBorder="1" applyAlignment="1">
      <alignment horizontal="center"/>
    </xf>
    <xf numFmtId="0" fontId="7" fillId="2" borderId="0" xfId="0" applyFont="1" applyFill="1" applyAlignment="1" applyProtection="1">
      <alignment vertical="center"/>
      <protection locked="0"/>
    </xf>
    <xf numFmtId="14" fontId="8" fillId="2" borderId="0" xfId="0" applyNumberFormat="1" applyFont="1" applyFill="1" applyProtection="1">
      <protection locked="0"/>
    </xf>
    <xf numFmtId="14" fontId="8" fillId="2" borderId="1" xfId="0" applyNumberFormat="1" applyFont="1" applyFill="1" applyBorder="1" applyAlignment="1" applyProtection="1">
      <alignment horizontal="right" vertical="center"/>
      <protection locked="0"/>
    </xf>
    <xf numFmtId="0" fontId="2" fillId="2" borderId="30" xfId="0" applyFont="1" applyFill="1" applyBorder="1" applyAlignment="1" applyProtection="1">
      <alignment horizontal="left" vertical="center"/>
      <protection locked="0"/>
    </xf>
    <xf numFmtId="0" fontId="2" fillId="2" borderId="2" xfId="0" applyFont="1" applyFill="1" applyBorder="1" applyAlignment="1" applyProtection="1">
      <alignment horizontal="left" vertical="center"/>
      <protection locked="0"/>
    </xf>
    <xf numFmtId="0" fontId="2" fillId="2" borderId="4" xfId="0" applyFont="1" applyFill="1" applyBorder="1" applyAlignment="1" applyProtection="1">
      <alignment horizontal="left" vertical="center"/>
      <protection locked="0"/>
    </xf>
    <xf numFmtId="0" fontId="9" fillId="3" borderId="28" xfId="0" applyFont="1" applyFill="1" applyBorder="1" applyAlignment="1">
      <alignment horizontal="left" vertical="center"/>
    </xf>
    <xf numFmtId="0" fontId="2" fillId="2" borderId="3" xfId="0" applyFont="1" applyFill="1" applyBorder="1" applyAlignment="1" applyProtection="1">
      <alignment horizontal="left" vertical="center"/>
      <protection locked="0"/>
    </xf>
    <xf numFmtId="0" fontId="2" fillId="2" borderId="0" xfId="0" applyFont="1" applyFill="1" applyAlignment="1" applyProtection="1">
      <alignment vertical="center"/>
      <protection locked="0"/>
    </xf>
    <xf numFmtId="0" fontId="9" fillId="3" borderId="29" xfId="0" applyFont="1" applyFill="1" applyBorder="1" applyAlignment="1">
      <alignment horizontal="left" vertical="center" wrapText="1"/>
    </xf>
    <xf numFmtId="0" fontId="2" fillId="2" borderId="3" xfId="0" applyFont="1" applyFill="1" applyBorder="1" applyAlignment="1">
      <alignment horizontal="left" vertical="center"/>
    </xf>
    <xf numFmtId="0" fontId="9" fillId="3" borderId="37" xfId="0" applyFont="1" applyFill="1" applyBorder="1" applyAlignment="1">
      <alignment horizontal="left" vertical="center"/>
    </xf>
    <xf numFmtId="0" fontId="9" fillId="3" borderId="43" xfId="0" applyFont="1" applyFill="1" applyBorder="1" applyAlignment="1">
      <alignment horizontal="left" vertical="center"/>
    </xf>
    <xf numFmtId="0" fontId="9" fillId="3" borderId="38" xfId="0" applyFont="1" applyFill="1" applyBorder="1" applyAlignment="1">
      <alignment horizontal="left" vertical="center"/>
    </xf>
    <xf numFmtId="0" fontId="9" fillId="3" borderId="32" xfId="0" applyFont="1" applyFill="1" applyBorder="1" applyAlignment="1">
      <alignment horizontal="left"/>
    </xf>
    <xf numFmtId="0" fontId="9" fillId="3" borderId="25" xfId="0" applyFont="1" applyFill="1" applyBorder="1" applyAlignment="1">
      <alignment horizontal="left" vertical="center"/>
    </xf>
    <xf numFmtId="0" fontId="17" fillId="5" borderId="2" xfId="0" applyFont="1" applyFill="1" applyBorder="1" applyAlignment="1">
      <alignment horizontal="left" vertical="center"/>
    </xf>
    <xf numFmtId="0" fontId="2" fillId="5" borderId="3" xfId="0" applyFont="1" applyFill="1" applyBorder="1" applyAlignment="1">
      <alignment horizontal="left" vertical="center"/>
    </xf>
    <xf numFmtId="0" fontId="2" fillId="5" borderId="4" xfId="0" applyFont="1" applyFill="1" applyBorder="1" applyAlignment="1">
      <alignment horizontal="left" vertical="center"/>
    </xf>
    <xf numFmtId="0" fontId="9" fillId="3" borderId="18" xfId="0" applyFont="1" applyFill="1" applyBorder="1" applyAlignment="1">
      <alignment horizontal="left" vertical="center"/>
    </xf>
    <xf numFmtId="0" fontId="2" fillId="2" borderId="33" xfId="0" applyFont="1" applyFill="1" applyBorder="1" applyAlignment="1">
      <alignment horizontal="left" vertical="center"/>
    </xf>
    <xf numFmtId="0" fontId="2" fillId="2" borderId="8" xfId="0" applyFont="1" applyFill="1" applyBorder="1" applyAlignment="1" applyProtection="1">
      <alignment horizontal="left" vertical="center"/>
      <protection locked="0"/>
    </xf>
    <xf numFmtId="0" fontId="2" fillId="2" borderId="17" xfId="0" applyFont="1" applyFill="1" applyBorder="1" applyAlignment="1">
      <alignment horizontal="left" vertical="center"/>
    </xf>
    <xf numFmtId="0" fontId="2" fillId="2" borderId="11" xfId="0" applyFont="1" applyFill="1" applyBorder="1" applyAlignment="1">
      <alignment horizontal="left" vertical="center"/>
    </xf>
    <xf numFmtId="0" fontId="9" fillId="3" borderId="16" xfId="0" applyFont="1" applyFill="1" applyBorder="1" applyAlignment="1">
      <alignment horizontal="left" vertical="center"/>
    </xf>
    <xf numFmtId="0" fontId="9" fillId="3" borderId="32" xfId="0" applyFont="1" applyFill="1" applyBorder="1" applyAlignment="1">
      <alignment horizontal="left" vertical="center"/>
    </xf>
    <xf numFmtId="0" fontId="9" fillId="3" borderId="15" xfId="0" applyFont="1" applyFill="1" applyBorder="1" applyAlignment="1">
      <alignment horizontal="left" vertical="center"/>
    </xf>
    <xf numFmtId="0" fontId="0" fillId="2" borderId="43" xfId="0" applyFill="1" applyBorder="1" applyAlignment="1">
      <alignment wrapText="1"/>
    </xf>
    <xf numFmtId="0" fontId="0" fillId="2" borderId="13" xfId="0" applyFill="1" applyBorder="1" applyAlignment="1">
      <alignment wrapText="1"/>
    </xf>
    <xf numFmtId="0" fontId="0" fillId="2" borderId="60" xfId="0" applyFill="1" applyBorder="1"/>
    <xf numFmtId="0" fontId="49" fillId="2" borderId="0" xfId="0" applyFont="1" applyFill="1" applyAlignment="1">
      <alignment vertical="center"/>
    </xf>
    <xf numFmtId="0" fontId="49" fillId="2" borderId="0" xfId="0" applyFont="1" applyFill="1"/>
    <xf numFmtId="0" fontId="8" fillId="2" borderId="1" xfId="0" applyFont="1" applyFill="1" applyBorder="1" applyAlignment="1" applyProtection="1">
      <alignment horizontal="left" vertical="center" wrapText="1"/>
      <protection locked="0"/>
    </xf>
    <xf numFmtId="0" fontId="50" fillId="4" borderId="6" xfId="0" applyFont="1" applyFill="1" applyBorder="1" applyAlignment="1">
      <alignment vertical="center"/>
    </xf>
    <xf numFmtId="0" fontId="0" fillId="2" borderId="0" xfId="0" quotePrefix="1" applyFill="1"/>
    <xf numFmtId="0" fontId="9" fillId="3" borderId="57" xfId="0" applyFont="1" applyFill="1" applyBorder="1" applyAlignment="1">
      <alignment vertical="center" wrapText="1"/>
    </xf>
    <xf numFmtId="0" fontId="9" fillId="3" borderId="4" xfId="0" applyFont="1" applyFill="1" applyBorder="1" applyAlignment="1">
      <alignment horizontal="center" vertical="center"/>
    </xf>
    <xf numFmtId="0" fontId="16" fillId="2" borderId="9" xfId="0" applyFont="1" applyFill="1" applyBorder="1" applyAlignment="1">
      <alignment horizontal="left" vertical="center" wrapText="1"/>
    </xf>
    <xf numFmtId="0" fontId="2" fillId="2" borderId="5" xfId="0" applyFont="1" applyFill="1" applyBorder="1" applyAlignment="1" applyProtection="1">
      <alignment vertical="center"/>
      <protection locked="0"/>
    </xf>
    <xf numFmtId="0" fontId="9" fillId="2" borderId="7" xfId="0" applyFont="1" applyFill="1" applyBorder="1" applyAlignment="1">
      <alignment horizontal="center" vertical="center" wrapText="1"/>
    </xf>
    <xf numFmtId="0" fontId="9" fillId="2" borderId="0" xfId="0" applyFont="1" applyFill="1" applyAlignment="1">
      <alignment horizontal="center" vertical="center" wrapText="1"/>
    </xf>
    <xf numFmtId="0" fontId="52" fillId="2" borderId="0" xfId="0" applyFont="1" applyFill="1"/>
    <xf numFmtId="0" fontId="18" fillId="3" borderId="0" xfId="0" applyFont="1" applyFill="1"/>
    <xf numFmtId="0" fontId="51" fillId="2" borderId="0" xfId="0" applyFont="1" applyFill="1"/>
    <xf numFmtId="0" fontId="51" fillId="0" borderId="0" xfId="0" applyFont="1"/>
    <xf numFmtId="0" fontId="53" fillId="0" borderId="0" xfId="0" applyFont="1"/>
    <xf numFmtId="0" fontId="1" fillId="2" borderId="0" xfId="0" applyFont="1" applyFill="1"/>
    <xf numFmtId="0" fontId="53" fillId="2" borderId="0" xfId="0" applyFont="1" applyFill="1"/>
    <xf numFmtId="0" fontId="54" fillId="0" borderId="0" xfId="0" applyFont="1"/>
    <xf numFmtId="0" fontId="55" fillId="0" borderId="0" xfId="0" applyFont="1"/>
    <xf numFmtId="0" fontId="54" fillId="0" borderId="0" xfId="0" applyFont="1" applyAlignment="1">
      <alignment horizontal="left"/>
    </xf>
    <xf numFmtId="0" fontId="51" fillId="0" borderId="0" xfId="0" applyFont="1" applyAlignment="1">
      <alignment vertical="center"/>
    </xf>
    <xf numFmtId="14" fontId="8" fillId="2" borderId="0" xfId="0" applyNumberFormat="1" applyFont="1" applyFill="1" applyAlignment="1">
      <alignment horizontal="right"/>
    </xf>
    <xf numFmtId="0" fontId="25" fillId="2" borderId="0" xfId="0" applyFont="1" applyFill="1" applyAlignment="1">
      <alignment horizontal="left" vertical="center" wrapText="1"/>
    </xf>
    <xf numFmtId="0" fontId="8" fillId="4" borderId="8" xfId="0" applyFont="1" applyFill="1" applyBorder="1" applyAlignment="1">
      <alignment vertical="center"/>
    </xf>
    <xf numFmtId="14" fontId="8" fillId="4" borderId="9" xfId="0" applyNumberFormat="1" applyFont="1" applyFill="1" applyBorder="1" applyAlignment="1">
      <alignment vertical="center"/>
    </xf>
    <xf numFmtId="0" fontId="8" fillId="4" borderId="12" xfId="0" applyFont="1" applyFill="1" applyBorder="1" applyAlignment="1">
      <alignment vertical="center"/>
    </xf>
    <xf numFmtId="0" fontId="12" fillId="4" borderId="6" xfId="0" applyFont="1" applyFill="1" applyBorder="1" applyAlignment="1">
      <alignment horizontal="left" vertical="center" wrapText="1"/>
    </xf>
    <xf numFmtId="0" fontId="14" fillId="8" borderId="40" xfId="0" applyFont="1" applyFill="1" applyBorder="1" applyAlignment="1">
      <alignment vertical="center" wrapText="1"/>
    </xf>
    <xf numFmtId="0" fontId="14" fillId="8" borderId="14" xfId="0" applyFont="1" applyFill="1" applyBorder="1"/>
    <xf numFmtId="0" fontId="19" fillId="3" borderId="73" xfId="0" applyFont="1" applyFill="1" applyBorder="1"/>
    <xf numFmtId="0" fontId="19" fillId="3" borderId="74" xfId="0" applyFont="1" applyFill="1" applyBorder="1"/>
    <xf numFmtId="0" fontId="19" fillId="3" borderId="17" xfId="0" applyFont="1" applyFill="1" applyBorder="1"/>
    <xf numFmtId="164" fontId="21" fillId="2" borderId="0" xfId="1" applyNumberFormat="1" applyFont="1" applyFill="1"/>
    <xf numFmtId="164" fontId="9" fillId="2" borderId="0" xfId="1" applyNumberFormat="1" applyFont="1" applyFill="1"/>
    <xf numFmtId="0" fontId="8" fillId="8" borderId="33" xfId="0" applyFont="1" applyFill="1" applyBorder="1" applyAlignment="1">
      <alignment vertical="center"/>
    </xf>
    <xf numFmtId="0" fontId="8" fillId="8" borderId="16" xfId="0" applyFont="1" applyFill="1" applyBorder="1" applyAlignment="1">
      <alignment vertical="center"/>
    </xf>
    <xf numFmtId="0" fontId="8" fillId="8" borderId="40" xfId="0" applyFont="1" applyFill="1" applyBorder="1" applyAlignment="1">
      <alignment vertical="center"/>
    </xf>
    <xf numFmtId="0" fontId="51" fillId="8" borderId="1" xfId="0" applyFont="1" applyFill="1" applyBorder="1" applyAlignment="1">
      <alignment horizontal="center" vertical="center"/>
    </xf>
    <xf numFmtId="0" fontId="51" fillId="11" borderId="1" xfId="0" applyFont="1" applyFill="1" applyBorder="1" applyAlignment="1">
      <alignment horizontal="center" vertical="center" wrapText="1"/>
    </xf>
    <xf numFmtId="0" fontId="51" fillId="5" borderId="1" xfId="0" applyFont="1" applyFill="1" applyBorder="1" applyAlignment="1">
      <alignment horizontal="center" vertical="center" wrapText="1"/>
    </xf>
    <xf numFmtId="0" fontId="51" fillId="8" borderId="1" xfId="0" applyFont="1" applyFill="1" applyBorder="1" applyAlignment="1">
      <alignment horizontal="center" vertical="center" wrapText="1"/>
    </xf>
    <xf numFmtId="2" fontId="0" fillId="2" borderId="1" xfId="0" applyNumberFormat="1" applyFill="1" applyBorder="1" applyAlignment="1">
      <alignment horizontal="right" vertical="center" wrapText="1"/>
    </xf>
    <xf numFmtId="0" fontId="0" fillId="2" borderId="1" xfId="0" applyFill="1" applyBorder="1" applyAlignment="1">
      <alignment horizontal="right" vertical="center" wrapText="1"/>
    </xf>
    <xf numFmtId="164" fontId="0" fillId="2" borderId="1" xfId="0" applyNumberFormat="1" applyFill="1" applyBorder="1" applyAlignment="1">
      <alignment vertical="center" wrapText="1"/>
    </xf>
    <xf numFmtId="0" fontId="0" fillId="3" borderId="0" xfId="0" applyFill="1" applyAlignment="1">
      <alignment vertical="center" wrapText="1"/>
    </xf>
    <xf numFmtId="9" fontId="0" fillId="2" borderId="1" xfId="0" applyNumberFormat="1" applyFill="1" applyBorder="1" applyAlignment="1">
      <alignment vertical="center" wrapText="1"/>
    </xf>
    <xf numFmtId="43" fontId="7" fillId="2" borderId="0" xfId="0" applyNumberFormat="1" applyFont="1" applyFill="1" applyAlignment="1">
      <alignment vertical="center"/>
    </xf>
    <xf numFmtId="164" fontId="7" fillId="2" borderId="0" xfId="0" applyNumberFormat="1" applyFont="1" applyFill="1" applyAlignment="1">
      <alignment vertical="center"/>
    </xf>
    <xf numFmtId="9" fontId="7" fillId="2" borderId="0" xfId="2" applyFont="1" applyFill="1" applyBorder="1" applyAlignment="1">
      <alignment vertical="center"/>
    </xf>
    <xf numFmtId="164" fontId="7" fillId="2" borderId="0" xfId="1" applyNumberFormat="1" applyFont="1" applyFill="1" applyBorder="1" applyAlignment="1">
      <alignment vertical="center"/>
    </xf>
    <xf numFmtId="166" fontId="7" fillId="2" borderId="0" xfId="0" applyNumberFormat="1" applyFont="1" applyFill="1" applyAlignment="1">
      <alignment vertical="center"/>
    </xf>
    <xf numFmtId="165" fontId="7" fillId="2" borderId="0" xfId="0" applyNumberFormat="1" applyFont="1" applyFill="1" applyAlignment="1">
      <alignment vertical="center"/>
    </xf>
    <xf numFmtId="165" fontId="7" fillId="2" borderId="0" xfId="1" applyNumberFormat="1" applyFont="1" applyFill="1" applyBorder="1" applyAlignment="1">
      <alignment horizontal="center" vertical="center"/>
    </xf>
    <xf numFmtId="0" fontId="7" fillId="2" borderId="7" xfId="0" applyFont="1" applyFill="1" applyBorder="1" applyAlignment="1">
      <alignment vertical="center"/>
    </xf>
    <xf numFmtId="0" fontId="13" fillId="2" borderId="0" xfId="0" applyFont="1" applyFill="1"/>
    <xf numFmtId="43" fontId="13" fillId="2" borderId="0" xfId="0" applyNumberFormat="1" applyFont="1" applyFill="1"/>
    <xf numFmtId="43" fontId="21" fillId="2" borderId="0" xfId="0" applyNumberFormat="1" applyFont="1" applyFill="1"/>
    <xf numFmtId="0" fontId="8" fillId="5" borderId="2" xfId="0" applyFont="1" applyFill="1" applyBorder="1" applyAlignment="1">
      <alignment horizontal="right" vertical="center" wrapText="1"/>
    </xf>
    <xf numFmtId="0" fontId="8" fillId="5" borderId="2" xfId="0" applyFont="1" applyFill="1" applyBorder="1" applyAlignment="1">
      <alignment horizontal="right" vertical="center"/>
    </xf>
    <xf numFmtId="0" fontId="37" fillId="2" borderId="0" xfId="0" applyFont="1" applyFill="1" applyAlignment="1">
      <alignment wrapText="1"/>
    </xf>
    <xf numFmtId="0" fontId="2" fillId="2" borderId="0" xfId="0" applyFont="1" applyFill="1" applyAlignment="1">
      <alignment wrapText="1"/>
    </xf>
    <xf numFmtId="0" fontId="2" fillId="3" borderId="0" xfId="0" applyFont="1" applyFill="1" applyAlignment="1">
      <alignment horizontal="center" vertical="center" wrapText="1"/>
    </xf>
    <xf numFmtId="0" fontId="2" fillId="0" borderId="0" xfId="0" applyFont="1" applyAlignment="1">
      <alignment wrapText="1"/>
    </xf>
    <xf numFmtId="9" fontId="2" fillId="0" borderId="0" xfId="0" applyNumberFormat="1" applyFont="1" applyAlignment="1">
      <alignment wrapText="1"/>
    </xf>
    <xf numFmtId="0" fontId="13" fillId="0" borderId="0" xfId="0" applyFont="1" applyAlignment="1">
      <alignment vertical="center" wrapText="1"/>
    </xf>
    <xf numFmtId="0" fontId="2" fillId="0" borderId="0" xfId="0" applyFont="1" applyAlignment="1">
      <alignment horizontal="left" wrapText="1"/>
    </xf>
    <xf numFmtId="16" fontId="2" fillId="0" borderId="0" xfId="0" quotePrefix="1" applyNumberFormat="1" applyFont="1" applyAlignment="1">
      <alignment wrapText="1"/>
    </xf>
    <xf numFmtId="16" fontId="2" fillId="0" borderId="0" xfId="0" applyNumberFormat="1" applyFont="1" applyAlignment="1">
      <alignment wrapText="1"/>
    </xf>
    <xf numFmtId="0" fontId="2" fillId="0" borderId="0" xfId="0" quotePrefix="1" applyFont="1" applyAlignment="1">
      <alignment wrapText="1"/>
    </xf>
    <xf numFmtId="0" fontId="7" fillId="8" borderId="0" xfId="0" applyFont="1" applyFill="1" applyAlignment="1">
      <alignment wrapText="1"/>
    </xf>
    <xf numFmtId="0" fontId="8" fillId="8" borderId="0" xfId="0" applyFont="1" applyFill="1" applyAlignment="1">
      <alignment wrapText="1"/>
    </xf>
    <xf numFmtId="0" fontId="9" fillId="3" borderId="75" xfId="6" applyFont="1" applyFill="1" applyBorder="1" applyAlignment="1">
      <alignment horizontal="center" vertical="center" wrapText="1"/>
    </xf>
    <xf numFmtId="0" fontId="9" fillId="3" borderId="76" xfId="6" applyFont="1" applyFill="1" applyBorder="1" applyAlignment="1">
      <alignment horizontal="center" vertical="center" wrapText="1"/>
    </xf>
    <xf numFmtId="0" fontId="2" fillId="2" borderId="1" xfId="6" applyFont="1" applyFill="1" applyBorder="1" applyAlignment="1">
      <alignment vertical="center" wrapText="1"/>
    </xf>
    <xf numFmtId="164" fontId="0" fillId="2" borderId="0" xfId="1" applyNumberFormat="1" applyFont="1" applyFill="1"/>
    <xf numFmtId="0" fontId="51" fillId="2" borderId="0" xfId="0" applyFont="1" applyFill="1" applyAlignment="1">
      <alignment horizontal="center"/>
    </xf>
    <xf numFmtId="164" fontId="51" fillId="2" borderId="0" xfId="1" applyNumberFormat="1" applyFont="1" applyFill="1" applyAlignment="1">
      <alignment horizontal="center" vertical="center" wrapText="1"/>
    </xf>
    <xf numFmtId="0" fontId="0" fillId="2" borderId="43" xfId="0" applyFill="1" applyBorder="1"/>
    <xf numFmtId="0" fontId="2" fillId="4" borderId="5" xfId="0" applyFont="1" applyFill="1" applyBorder="1" applyAlignment="1">
      <alignment vertical="center" wrapText="1"/>
    </xf>
    <xf numFmtId="0" fontId="9" fillId="3" borderId="7" xfId="0" applyFont="1" applyFill="1" applyBorder="1" applyAlignment="1">
      <alignment vertical="center"/>
    </xf>
    <xf numFmtId="0" fontId="57" fillId="8" borderId="0" xfId="0" applyFont="1" applyFill="1" applyAlignment="1">
      <alignment horizontal="center" vertical="center" wrapText="1"/>
    </xf>
    <xf numFmtId="0" fontId="30" fillId="2" borderId="0" xfId="0" applyFont="1" applyFill="1" applyAlignment="1">
      <alignment vertical="center"/>
    </xf>
    <xf numFmtId="0" fontId="30" fillId="2" borderId="0" xfId="0" applyFont="1" applyFill="1"/>
    <xf numFmtId="1" fontId="5" fillId="4" borderId="1" xfId="0" applyNumberFormat="1" applyFont="1" applyFill="1" applyBorder="1" applyAlignment="1">
      <alignment vertical="center" wrapText="1"/>
    </xf>
    <xf numFmtId="164" fontId="5" fillId="4" borderId="1" xfId="1" quotePrefix="1" applyNumberFormat="1" applyFont="1" applyFill="1" applyBorder="1" applyAlignment="1" applyProtection="1">
      <alignment vertical="center" wrapText="1"/>
    </xf>
    <xf numFmtId="164" fontId="5" fillId="4" borderId="1" xfId="1" applyNumberFormat="1" applyFont="1" applyFill="1" applyBorder="1" applyAlignment="1" applyProtection="1">
      <alignment vertical="center" wrapText="1"/>
    </xf>
    <xf numFmtId="9" fontId="5" fillId="4" borderId="1" xfId="2" applyFont="1" applyFill="1" applyBorder="1" applyAlignment="1" applyProtection="1">
      <alignment vertical="center" wrapText="1"/>
    </xf>
    <xf numFmtId="0" fontId="58" fillId="5" borderId="1" xfId="0" applyFont="1" applyFill="1" applyBorder="1" applyAlignment="1">
      <alignment horizontal="center" vertical="center" wrapText="1"/>
    </xf>
    <xf numFmtId="0" fontId="58" fillId="0" borderId="0" xfId="0" applyFont="1" applyAlignment="1">
      <alignment vertical="center"/>
    </xf>
    <xf numFmtId="0" fontId="2" fillId="0" borderId="0" xfId="0" applyFont="1" applyAlignment="1">
      <alignment horizontal="left" vertical="center"/>
    </xf>
    <xf numFmtId="0" fontId="31" fillId="0" borderId="0" xfId="0" applyFont="1" applyAlignment="1" applyProtection="1">
      <alignment vertical="center" wrapText="1"/>
      <protection locked="0"/>
    </xf>
    <xf numFmtId="43" fontId="5" fillId="4" borderId="1" xfId="1" quotePrefix="1" applyFont="1" applyFill="1" applyBorder="1" applyAlignment="1" applyProtection="1">
      <alignment vertical="center" wrapText="1"/>
    </xf>
    <xf numFmtId="0" fontId="25" fillId="4" borderId="1" xfId="0" applyFont="1" applyFill="1" applyBorder="1"/>
    <xf numFmtId="43" fontId="2" fillId="2" borderId="4" xfId="1" applyFont="1" applyFill="1" applyBorder="1" applyAlignment="1" applyProtection="1">
      <alignment vertical="center"/>
      <protection locked="0"/>
    </xf>
    <xf numFmtId="0" fontId="9" fillId="3" borderId="38" xfId="0" applyFont="1" applyFill="1" applyBorder="1" applyAlignment="1">
      <alignment vertical="center" wrapText="1"/>
    </xf>
    <xf numFmtId="0" fontId="2" fillId="2" borderId="11" xfId="0" applyFont="1" applyFill="1" applyBorder="1"/>
    <xf numFmtId="0" fontId="12" fillId="4" borderId="6" xfId="0" applyFont="1" applyFill="1" applyBorder="1" applyAlignment="1">
      <alignment horizontal="left" vertical="center"/>
    </xf>
    <xf numFmtId="43" fontId="0" fillId="2" borderId="0" xfId="1" applyFont="1" applyFill="1" applyBorder="1" applyAlignment="1">
      <alignment wrapText="1"/>
    </xf>
    <xf numFmtId="0" fontId="18" fillId="2" borderId="0" xfId="0" applyFont="1" applyFill="1" applyBorder="1" applyAlignment="1">
      <alignment vertical="center" wrapText="1"/>
    </xf>
    <xf numFmtId="0" fontId="18" fillId="2" borderId="0" xfId="0" applyFont="1" applyFill="1" applyBorder="1" applyAlignment="1">
      <alignment vertical="center"/>
    </xf>
    <xf numFmtId="0" fontId="0" fillId="2" borderId="60" xfId="0" applyFill="1" applyBorder="1" applyAlignment="1">
      <alignment vertical="center"/>
    </xf>
    <xf numFmtId="0" fontId="18" fillId="3" borderId="8" xfId="0" applyFont="1" applyFill="1" applyBorder="1" applyAlignment="1">
      <alignment vertical="center" wrapText="1"/>
    </xf>
    <xf numFmtId="0" fontId="0" fillId="2" borderId="66" xfId="0" applyFill="1" applyBorder="1" applyAlignment="1">
      <alignment vertical="center"/>
    </xf>
    <xf numFmtId="43" fontId="0" fillId="2" borderId="66" xfId="1" applyFont="1" applyFill="1" applyBorder="1"/>
    <xf numFmtId="0" fontId="18" fillId="3" borderId="2" xfId="0" applyFont="1" applyFill="1" applyBorder="1" applyAlignment="1">
      <alignment vertical="center" wrapText="1"/>
    </xf>
    <xf numFmtId="43" fontId="0" fillId="2" borderId="60" xfId="1" applyFont="1" applyFill="1" applyBorder="1"/>
    <xf numFmtId="0" fontId="59" fillId="3" borderId="1" xfId="0" applyFont="1" applyFill="1" applyBorder="1" applyAlignment="1">
      <alignment vertical="center" wrapText="1"/>
    </xf>
    <xf numFmtId="0" fontId="8" fillId="2" borderId="1" xfId="0" applyFont="1" applyFill="1" applyBorder="1" applyAlignment="1" applyProtection="1">
      <alignment horizontal="center" vertical="center" wrapText="1"/>
      <protection locked="0"/>
    </xf>
    <xf numFmtId="0" fontId="9" fillId="3" borderId="19" xfId="0" applyFont="1" applyFill="1" applyBorder="1" applyAlignment="1">
      <alignment horizontal="left" vertical="center"/>
    </xf>
    <xf numFmtId="0" fontId="8" fillId="8" borderId="11" xfId="0" applyFont="1" applyFill="1" applyBorder="1" applyAlignment="1">
      <alignment horizontal="center" vertical="center" wrapText="1"/>
    </xf>
    <xf numFmtId="164" fontId="2" fillId="2" borderId="4" xfId="1" applyNumberFormat="1" applyFont="1" applyFill="1" applyBorder="1" applyAlignment="1" applyProtection="1">
      <alignment vertical="center"/>
      <protection locked="0"/>
    </xf>
    <xf numFmtId="0" fontId="9" fillId="2" borderId="7" xfId="0" applyFont="1" applyFill="1" applyBorder="1" applyAlignment="1">
      <alignment vertical="center"/>
    </xf>
    <xf numFmtId="0" fontId="9" fillId="2" borderId="20" xfId="0" applyFont="1" applyFill="1" applyBorder="1" applyAlignment="1">
      <alignment vertical="center"/>
    </xf>
    <xf numFmtId="0" fontId="9" fillId="2" borderId="17" xfId="0" applyFont="1" applyFill="1" applyBorder="1" applyAlignment="1">
      <alignment vertical="center"/>
    </xf>
    <xf numFmtId="0" fontId="9" fillId="2" borderId="41" xfId="0" applyFont="1" applyFill="1" applyBorder="1" applyAlignment="1">
      <alignment vertical="center"/>
    </xf>
    <xf numFmtId="0" fontId="31" fillId="0" borderId="0" xfId="0" applyFont="1" applyAlignment="1" applyProtection="1">
      <alignment horizontal="left" vertical="center" wrapText="1"/>
      <protection locked="0"/>
    </xf>
    <xf numFmtId="164" fontId="8" fillId="2" borderId="1" xfId="1" applyNumberFormat="1" applyFont="1" applyFill="1" applyBorder="1" applyAlignment="1" applyProtection="1">
      <alignment vertical="top"/>
      <protection locked="0"/>
    </xf>
    <xf numFmtId="0" fontId="16" fillId="2" borderId="7" xfId="0" applyFont="1" applyFill="1" applyBorder="1" applyAlignment="1">
      <alignment vertical="center" wrapText="1"/>
    </xf>
    <xf numFmtId="1" fontId="2" fillId="2" borderId="33" xfId="0" applyNumberFormat="1" applyFont="1" applyFill="1" applyBorder="1"/>
    <xf numFmtId="0" fontId="8" fillId="2" borderId="1" xfId="0" applyFont="1" applyFill="1" applyBorder="1"/>
    <xf numFmtId="0" fontId="9" fillId="3" borderId="13" xfId="0" applyFont="1" applyFill="1" applyBorder="1" applyAlignment="1">
      <alignment vertical="center"/>
    </xf>
    <xf numFmtId="0" fontId="2" fillId="0" borderId="0" xfId="0" applyFont="1" applyFill="1" applyAlignment="1" applyProtection="1">
      <alignment vertical="center" wrapText="1"/>
      <protection locked="0"/>
    </xf>
    <xf numFmtId="0" fontId="2" fillId="0" borderId="0" xfId="0" applyFont="1" applyFill="1" applyAlignment="1" applyProtection="1">
      <alignment horizontal="left" vertical="center" wrapText="1"/>
      <protection locked="0"/>
    </xf>
    <xf numFmtId="0" fontId="2" fillId="0" borderId="0" xfId="0" applyFont="1" applyFill="1" applyProtection="1">
      <protection locked="0"/>
    </xf>
    <xf numFmtId="14" fontId="36" fillId="4" borderId="48" xfId="0" applyNumberFormat="1" applyFont="1" applyFill="1" applyBorder="1" applyAlignment="1">
      <alignment horizontal="right"/>
    </xf>
    <xf numFmtId="0" fontId="21" fillId="2" borderId="0" xfId="0" applyFont="1" applyFill="1"/>
    <xf numFmtId="14" fontId="8" fillId="2" borderId="0" xfId="0" applyNumberFormat="1" applyFont="1" applyFill="1" applyAlignment="1">
      <alignment horizontal="right"/>
    </xf>
    <xf numFmtId="43" fontId="8" fillId="4" borderId="1" xfId="1" applyFont="1" applyFill="1" applyBorder="1" applyAlignment="1">
      <alignment horizontal="right" vertical="center" wrapText="1"/>
    </xf>
    <xf numFmtId="0" fontId="8" fillId="2" borderId="0" xfId="0" applyFont="1" applyFill="1" applyBorder="1" applyAlignment="1">
      <alignment horizontal="right" vertical="center"/>
    </xf>
    <xf numFmtId="43" fontId="8" fillId="2" borderId="0" xfId="0" applyNumberFormat="1" applyFont="1" applyFill="1" applyBorder="1" applyAlignment="1">
      <alignment vertical="center"/>
    </xf>
    <xf numFmtId="14" fontId="13" fillId="2" borderId="1" xfId="0" applyNumberFormat="1" applyFont="1" applyFill="1" applyBorder="1" applyAlignment="1" applyProtection="1">
      <alignment vertical="center"/>
      <protection locked="0"/>
    </xf>
    <xf numFmtId="0" fontId="13" fillId="2" borderId="1" xfId="0" applyFont="1" applyFill="1" applyBorder="1" applyAlignment="1" applyProtection="1">
      <alignment vertical="center"/>
      <protection locked="0"/>
    </xf>
    <xf numFmtId="0" fontId="8" fillId="2" borderId="43" xfId="0" applyFont="1" applyFill="1" applyBorder="1" applyAlignment="1" applyProtection="1">
      <alignment horizontal="left" vertical="center" wrapText="1"/>
      <protection locked="0"/>
    </xf>
    <xf numFmtId="0" fontId="8" fillId="4" borderId="1" xfId="0" applyFont="1" applyFill="1" applyBorder="1" applyAlignment="1">
      <alignment vertical="center" wrapText="1"/>
    </xf>
    <xf numFmtId="0" fontId="8" fillId="2" borderId="1" xfId="0" applyFont="1" applyFill="1" applyBorder="1" applyAlignment="1" applyProtection="1">
      <alignment horizontal="center" vertical="center"/>
      <protection locked="0"/>
    </xf>
    <xf numFmtId="0" fontId="0" fillId="2" borderId="0" xfId="0" applyFill="1" applyBorder="1"/>
    <xf numFmtId="0" fontId="18" fillId="2" borderId="0" xfId="0" applyFont="1" applyFill="1" applyBorder="1"/>
    <xf numFmtId="0" fontId="31" fillId="0" borderId="0" xfId="0" applyFont="1" applyBorder="1" applyAlignment="1" applyProtection="1">
      <alignment vertical="center" wrapText="1"/>
      <protection locked="0"/>
    </xf>
    <xf numFmtId="0" fontId="57" fillId="8" borderId="10" xfId="0" applyFont="1" applyFill="1" applyBorder="1" applyAlignment="1">
      <alignment horizontal="center" vertical="center"/>
    </xf>
    <xf numFmtId="0" fontId="31" fillId="0" borderId="0" xfId="0" applyFont="1" applyBorder="1" applyAlignment="1" applyProtection="1">
      <alignment horizontal="left" vertical="center" wrapText="1"/>
      <protection locked="0"/>
    </xf>
    <xf numFmtId="167" fontId="0" fillId="2" borderId="1" xfId="2" applyNumberFormat="1" applyFont="1" applyFill="1" applyBorder="1" applyAlignment="1">
      <alignment vertical="center"/>
    </xf>
    <xf numFmtId="0" fontId="18" fillId="3" borderId="9" xfId="0" applyFont="1" applyFill="1" applyBorder="1" applyAlignment="1">
      <alignment vertical="center" wrapText="1"/>
    </xf>
    <xf numFmtId="0" fontId="0" fillId="12" borderId="1" xfId="0" applyFill="1" applyBorder="1" applyAlignment="1">
      <alignment vertical="center"/>
    </xf>
    <xf numFmtId="164" fontId="0" fillId="12" borderId="1" xfId="0" applyNumberFormat="1" applyFill="1" applyBorder="1" applyAlignment="1">
      <alignment vertical="center"/>
    </xf>
    <xf numFmtId="9" fontId="0" fillId="12" borderId="1" xfId="2" applyFont="1" applyFill="1" applyBorder="1" applyAlignment="1">
      <alignment vertical="center"/>
    </xf>
    <xf numFmtId="0" fontId="63" fillId="2" borderId="0" xfId="0" applyFont="1" applyFill="1"/>
    <xf numFmtId="0" fontId="2" fillId="0" borderId="0" xfId="0" applyFont="1" applyFill="1" applyAlignment="1">
      <alignment vertical="center" wrapText="1"/>
    </xf>
    <xf numFmtId="0" fontId="2" fillId="0" borderId="0" xfId="0" applyFont="1" applyFill="1" applyAlignment="1">
      <alignment wrapText="1"/>
    </xf>
    <xf numFmtId="0" fontId="64" fillId="2" borderId="1" xfId="0" applyFont="1" applyFill="1" applyBorder="1" applyAlignment="1">
      <alignment vertical="center" wrapText="1"/>
    </xf>
    <xf numFmtId="0" fontId="47" fillId="4" borderId="0" xfId="5" applyFill="1" applyAlignment="1">
      <alignment horizontal="left" vertical="center" wrapText="1"/>
    </xf>
    <xf numFmtId="43" fontId="8" fillId="4" borderId="1" xfId="1" applyFont="1" applyFill="1" applyBorder="1"/>
    <xf numFmtId="0" fontId="18" fillId="3" borderId="77" xfId="0" applyFont="1" applyFill="1" applyBorder="1"/>
    <xf numFmtId="0" fontId="0" fillId="0" borderId="78" xfId="0" applyFill="1" applyBorder="1"/>
    <xf numFmtId="0" fontId="0" fillId="0" borderId="79" xfId="0" applyFill="1" applyBorder="1"/>
    <xf numFmtId="0" fontId="65" fillId="2" borderId="0" xfId="0" applyFont="1" applyFill="1" applyAlignment="1">
      <alignment horizontal="center" vertical="center"/>
    </xf>
    <xf numFmtId="0" fontId="66" fillId="2" borderId="0" xfId="0" applyFont="1" applyFill="1" applyAlignment="1">
      <alignment horizontal="center" vertical="center"/>
    </xf>
    <xf numFmtId="164" fontId="8" fillId="4" borderId="1" xfId="1" applyNumberFormat="1" applyFont="1" applyFill="1" applyBorder="1" applyAlignment="1">
      <alignment vertical="center"/>
    </xf>
    <xf numFmtId="0" fontId="37" fillId="10" borderId="60" xfId="0" applyFont="1" applyFill="1" applyBorder="1" applyAlignment="1">
      <alignment horizontal="left" vertical="center" wrapText="1"/>
    </xf>
    <xf numFmtId="0" fontId="3" fillId="0" borderId="60" xfId="0" applyFont="1" applyBorder="1" applyAlignment="1">
      <alignment horizontal="left" vertical="center" wrapText="1"/>
    </xf>
    <xf numFmtId="0" fontId="46" fillId="0" borderId="0" xfId="0" applyFont="1" applyAlignment="1">
      <alignment horizontal="center" vertical="center" wrapText="1"/>
    </xf>
    <xf numFmtId="0" fontId="3" fillId="0" borderId="67" xfId="0" applyFont="1" applyBorder="1" applyAlignment="1">
      <alignment horizontal="left" vertical="center" wrapText="1"/>
    </xf>
    <xf numFmtId="0" fontId="3" fillId="0" borderId="68" xfId="0" applyFont="1" applyBorder="1" applyAlignment="1">
      <alignment horizontal="left" vertical="center" wrapText="1"/>
    </xf>
    <xf numFmtId="0" fontId="3" fillId="0" borderId="69" xfId="0" applyFont="1" applyBorder="1" applyAlignment="1">
      <alignment horizontal="left" vertical="center" wrapText="1"/>
    </xf>
    <xf numFmtId="0" fontId="3" fillId="0" borderId="71" xfId="0" applyFont="1" applyBorder="1" applyAlignment="1">
      <alignment horizontal="left" vertical="center" wrapText="1"/>
    </xf>
    <xf numFmtId="0" fontId="3" fillId="0" borderId="0" xfId="0" applyFont="1" applyAlignment="1">
      <alignment horizontal="left" vertical="center" wrapText="1"/>
    </xf>
    <xf numFmtId="0" fontId="3" fillId="0" borderId="72" xfId="0" applyFont="1" applyBorder="1" applyAlignment="1">
      <alignment horizontal="left" vertical="center" wrapText="1"/>
    </xf>
    <xf numFmtId="0" fontId="37" fillId="10" borderId="60" xfId="0" applyFont="1" applyFill="1" applyBorder="1" applyAlignment="1">
      <alignment horizontal="center" vertical="center" wrapText="1"/>
    </xf>
    <xf numFmtId="0" fontId="43" fillId="10" borderId="60" xfId="0" applyFont="1" applyFill="1" applyBorder="1" applyAlignment="1">
      <alignment horizontal="left" vertical="center" wrapText="1"/>
    </xf>
    <xf numFmtId="14" fontId="3" fillId="2" borderId="60" xfId="0" applyNumberFormat="1" applyFont="1" applyFill="1" applyBorder="1" applyAlignment="1">
      <alignment horizontal="left" vertical="center" wrapText="1"/>
    </xf>
    <xf numFmtId="0" fontId="3" fillId="2" borderId="60" xfId="0" applyFont="1" applyFill="1" applyBorder="1" applyAlignment="1">
      <alignment horizontal="left" vertical="center" wrapText="1"/>
    </xf>
    <xf numFmtId="0" fontId="3" fillId="0" borderId="60" xfId="0" applyFont="1" applyFill="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center" wrapText="1"/>
    </xf>
    <xf numFmtId="0" fontId="2" fillId="10" borderId="60" xfId="0" applyFont="1" applyFill="1" applyBorder="1" applyAlignment="1">
      <alignment horizontal="left" vertical="center" wrapText="1"/>
    </xf>
    <xf numFmtId="0" fontId="42" fillId="10" borderId="60" xfId="0" applyFont="1" applyFill="1" applyBorder="1" applyAlignment="1">
      <alignment horizontal="left" vertical="center" wrapText="1"/>
    </xf>
    <xf numFmtId="0" fontId="7" fillId="2" borderId="6" xfId="0" applyFont="1" applyFill="1" applyBorder="1" applyAlignment="1">
      <alignment horizontal="left" vertical="center" wrapText="1"/>
    </xf>
    <xf numFmtId="0" fontId="7" fillId="2" borderId="5" xfId="0" applyFont="1" applyFill="1" applyBorder="1" applyAlignment="1">
      <alignment horizontal="left" vertical="center" wrapText="1"/>
    </xf>
    <xf numFmtId="0" fontId="7" fillId="2" borderId="10" xfId="0" applyFont="1" applyFill="1" applyBorder="1" applyAlignment="1">
      <alignment horizontal="left" vertical="center" wrapText="1"/>
    </xf>
    <xf numFmtId="0" fontId="7" fillId="2" borderId="8" xfId="0" applyFont="1" applyFill="1" applyBorder="1" applyAlignment="1">
      <alignment horizontal="left" vertical="center" wrapText="1"/>
    </xf>
    <xf numFmtId="0" fontId="7" fillId="2" borderId="9" xfId="0" applyFont="1" applyFill="1" applyBorder="1" applyAlignment="1">
      <alignment horizontal="left" vertical="center" wrapText="1"/>
    </xf>
    <xf numFmtId="0" fontId="7" fillId="2" borderId="12" xfId="0" applyFont="1" applyFill="1" applyBorder="1" applyAlignment="1">
      <alignment horizontal="left" vertical="center" wrapText="1"/>
    </xf>
    <xf numFmtId="0" fontId="7" fillId="2" borderId="2" xfId="0" applyFont="1" applyFill="1" applyBorder="1" applyAlignment="1">
      <alignment vertical="center" wrapText="1"/>
    </xf>
    <xf numFmtId="0" fontId="7" fillId="2" borderId="3" xfId="0" applyFont="1" applyFill="1" applyBorder="1" applyAlignment="1">
      <alignment vertical="center" wrapText="1"/>
    </xf>
    <xf numFmtId="0" fontId="47" fillId="2" borderId="3" xfId="5" applyFill="1" applyBorder="1" applyAlignment="1">
      <alignment vertical="center" wrapText="1"/>
    </xf>
    <xf numFmtId="0" fontId="47" fillId="2" borderId="4" xfId="5" applyFill="1" applyBorder="1" applyAlignment="1">
      <alignment vertical="center" wrapText="1"/>
    </xf>
    <xf numFmtId="0" fontId="7" fillId="2" borderId="6" xfId="0" applyFont="1" applyFill="1" applyBorder="1" applyAlignment="1">
      <alignment vertical="center" wrapText="1"/>
    </xf>
    <xf numFmtId="0" fontId="7" fillId="2" borderId="5" xfId="0" applyFont="1" applyFill="1" applyBorder="1" applyAlignment="1">
      <alignment vertical="center" wrapText="1"/>
    </xf>
    <xf numFmtId="0" fontId="7" fillId="2" borderId="8" xfId="0" applyFont="1" applyFill="1" applyBorder="1" applyAlignment="1">
      <alignment vertical="center" wrapText="1"/>
    </xf>
    <xf numFmtId="0" fontId="7" fillId="2" borderId="9" xfId="0" applyFont="1" applyFill="1" applyBorder="1" applyAlignment="1">
      <alignment vertical="center" wrapText="1"/>
    </xf>
    <xf numFmtId="0" fontId="47" fillId="2" borderId="5" xfId="5" applyFill="1" applyBorder="1" applyAlignment="1">
      <alignment vertical="center" wrapText="1"/>
    </xf>
    <xf numFmtId="0" fontId="47" fillId="2" borderId="10" xfId="5" applyFill="1" applyBorder="1" applyAlignment="1">
      <alignment vertical="center" wrapText="1"/>
    </xf>
    <xf numFmtId="0" fontId="47" fillId="2" borderId="9" xfId="5" applyFill="1" applyBorder="1" applyAlignment="1">
      <alignment vertical="center" wrapText="1"/>
    </xf>
    <xf numFmtId="0" fontId="47" fillId="2" borderId="12" xfId="5" applyFill="1" applyBorder="1" applyAlignment="1">
      <alignment vertical="center" wrapText="1"/>
    </xf>
    <xf numFmtId="0" fontId="4" fillId="4" borderId="7" xfId="0" applyFont="1" applyFill="1" applyBorder="1" applyAlignment="1">
      <alignment horizontal="center" vertical="center"/>
    </xf>
    <xf numFmtId="0" fontId="4" fillId="4" borderId="0" xfId="0" applyFont="1" applyFill="1" applyAlignment="1">
      <alignment horizontal="center" vertical="center"/>
    </xf>
    <xf numFmtId="0" fontId="4" fillId="4" borderId="11" xfId="0" applyFont="1" applyFill="1" applyBorder="1" applyAlignment="1">
      <alignment horizontal="center" vertical="center"/>
    </xf>
    <xf numFmtId="0" fontId="6" fillId="4" borderId="7" xfId="0" applyFont="1" applyFill="1" applyBorder="1" applyAlignment="1">
      <alignment horizontal="center" vertical="center" wrapText="1"/>
    </xf>
    <xf numFmtId="0" fontId="6" fillId="4" borderId="0" xfId="0" applyFont="1" applyFill="1" applyAlignment="1">
      <alignment horizontal="center" vertical="center"/>
    </xf>
    <xf numFmtId="0" fontId="6" fillId="4" borderId="11" xfId="0" applyFont="1" applyFill="1" applyBorder="1" applyAlignment="1">
      <alignment horizontal="center" vertical="center"/>
    </xf>
    <xf numFmtId="0" fontId="5" fillId="4" borderId="8" xfId="0" applyFont="1" applyFill="1" applyBorder="1" applyAlignment="1">
      <alignment horizontal="center" vertical="center"/>
    </xf>
    <xf numFmtId="0" fontId="5" fillId="4" borderId="9" xfId="0" applyFont="1" applyFill="1" applyBorder="1" applyAlignment="1">
      <alignment horizontal="center" vertical="center"/>
    </xf>
    <xf numFmtId="0" fontId="5" fillId="4" borderId="12" xfId="0" applyFont="1" applyFill="1" applyBorder="1" applyAlignment="1">
      <alignment horizontal="center" vertical="center"/>
    </xf>
    <xf numFmtId="0" fontId="16" fillId="8" borderId="8" xfId="0" applyFont="1" applyFill="1" applyBorder="1" applyAlignment="1">
      <alignment horizontal="left" vertical="center" wrapText="1"/>
    </xf>
    <xf numFmtId="0" fontId="16" fillId="8" borderId="9" xfId="0" applyFont="1" applyFill="1" applyBorder="1" applyAlignment="1">
      <alignment horizontal="left" vertical="center" wrapText="1"/>
    </xf>
    <xf numFmtId="0" fontId="16" fillId="8" borderId="12" xfId="0" applyFont="1" applyFill="1" applyBorder="1" applyAlignment="1">
      <alignment horizontal="left" vertical="center" wrapText="1"/>
    </xf>
    <xf numFmtId="0" fontId="9" fillId="3" borderId="5" xfId="0" applyFont="1" applyFill="1" applyBorder="1" applyAlignment="1">
      <alignment horizontal="left" vertical="center"/>
    </xf>
    <xf numFmtId="0" fontId="9" fillId="3" borderId="0" xfId="0" applyFont="1" applyFill="1" applyAlignment="1">
      <alignment horizontal="left" vertical="center"/>
    </xf>
    <xf numFmtId="0" fontId="9" fillId="3" borderId="28" xfId="0" applyFont="1" applyFill="1" applyBorder="1" applyAlignment="1">
      <alignment horizontal="left" vertical="center"/>
    </xf>
    <xf numFmtId="0" fontId="9" fillId="3" borderId="19" xfId="0" applyFont="1" applyFill="1" applyBorder="1" applyAlignment="1">
      <alignment horizontal="left" vertical="center"/>
    </xf>
    <xf numFmtId="0" fontId="9" fillId="3" borderId="29" xfId="0" applyFont="1" applyFill="1" applyBorder="1" applyAlignment="1">
      <alignment horizontal="left" vertical="center" wrapText="1"/>
    </xf>
    <xf numFmtId="0" fontId="13" fillId="2" borderId="2" xfId="0" applyFont="1" applyFill="1" applyBorder="1" applyAlignment="1" applyProtection="1">
      <alignment horizontal="left" vertical="center"/>
      <protection locked="0"/>
    </xf>
    <xf numFmtId="0" fontId="13" fillId="2" borderId="3" xfId="0" applyFont="1" applyFill="1" applyBorder="1" applyAlignment="1" applyProtection="1">
      <alignment horizontal="left" vertical="center"/>
      <protection locked="0"/>
    </xf>
    <xf numFmtId="0" fontId="13" fillId="2" borderId="4" xfId="0" applyFont="1" applyFill="1" applyBorder="1" applyAlignment="1" applyProtection="1">
      <alignment horizontal="left" vertical="center"/>
      <protection locked="0"/>
    </xf>
    <xf numFmtId="0" fontId="13" fillId="2" borderId="9" xfId="0" applyFont="1" applyFill="1" applyBorder="1" applyAlignment="1" applyProtection="1">
      <alignment horizontal="left" vertical="center"/>
      <protection locked="0"/>
    </xf>
    <xf numFmtId="0" fontId="2" fillId="2" borderId="2" xfId="0" applyFont="1" applyFill="1" applyBorder="1" applyAlignment="1" applyProtection="1">
      <alignment horizontal="left"/>
      <protection locked="0"/>
    </xf>
    <xf numFmtId="0" fontId="2" fillId="2" borderId="3" xfId="0" applyFont="1" applyFill="1" applyBorder="1" applyAlignment="1" applyProtection="1">
      <alignment horizontal="left"/>
      <protection locked="0"/>
    </xf>
    <xf numFmtId="0" fontId="2" fillId="2" borderId="4" xfId="0" applyFont="1" applyFill="1" applyBorder="1" applyAlignment="1" applyProtection="1">
      <alignment horizontal="left"/>
      <protection locked="0"/>
    </xf>
    <xf numFmtId="0" fontId="13" fillId="2" borderId="12" xfId="0" applyFont="1" applyFill="1" applyBorder="1" applyAlignment="1" applyProtection="1">
      <alignment horizontal="left" vertical="center"/>
      <protection locked="0"/>
    </xf>
    <xf numFmtId="0" fontId="16" fillId="4" borderId="8" xfId="0" applyFont="1" applyFill="1" applyBorder="1" applyAlignment="1">
      <alignment horizontal="left" vertical="center" wrapText="1"/>
    </xf>
    <xf numFmtId="0" fontId="16" fillId="4" borderId="9" xfId="0" applyFont="1" applyFill="1" applyBorder="1" applyAlignment="1">
      <alignment horizontal="left" vertical="center" wrapText="1"/>
    </xf>
    <xf numFmtId="0" fontId="16" fillId="4" borderId="12" xfId="0" applyFont="1" applyFill="1" applyBorder="1" applyAlignment="1">
      <alignment horizontal="left" vertical="center" wrapText="1"/>
    </xf>
    <xf numFmtId="0" fontId="2" fillId="2" borderId="2" xfId="0" applyFont="1" applyFill="1" applyBorder="1" applyAlignment="1" applyProtection="1">
      <alignment horizontal="left" vertical="center"/>
      <protection locked="0"/>
    </xf>
    <xf numFmtId="0" fontId="2" fillId="2" borderId="3" xfId="0" applyFont="1" applyFill="1" applyBorder="1" applyAlignment="1" applyProtection="1">
      <alignment horizontal="left" vertical="center"/>
      <protection locked="0"/>
    </xf>
    <xf numFmtId="0" fontId="2" fillId="2" borderId="4" xfId="0" applyFont="1" applyFill="1" applyBorder="1" applyAlignment="1" applyProtection="1">
      <alignment horizontal="left" vertical="center"/>
      <protection locked="0"/>
    </xf>
    <xf numFmtId="0" fontId="13" fillId="2" borderId="39" xfId="0" applyFont="1" applyFill="1" applyBorder="1" applyAlignment="1" applyProtection="1">
      <alignment horizontal="left" vertical="center"/>
      <protection locked="0"/>
    </xf>
    <xf numFmtId="0" fontId="2" fillId="2" borderId="36" xfId="0" applyFont="1" applyFill="1" applyBorder="1" applyAlignment="1" applyProtection="1">
      <alignment horizontal="left" vertical="center"/>
      <protection locked="0"/>
    </xf>
    <xf numFmtId="0" fontId="2" fillId="2" borderId="30" xfId="0" applyFont="1" applyFill="1" applyBorder="1" applyAlignment="1" applyProtection="1">
      <alignment horizontal="left" vertical="center"/>
      <protection locked="0"/>
    </xf>
    <xf numFmtId="14" fontId="8" fillId="2" borderId="0" xfId="0" applyNumberFormat="1" applyFont="1" applyFill="1" applyAlignment="1">
      <alignment horizontal="right"/>
    </xf>
    <xf numFmtId="0" fontId="9" fillId="3" borderId="8"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8" fillId="8" borderId="2" xfId="0" applyFont="1" applyFill="1" applyBorder="1" applyAlignment="1">
      <alignment horizontal="center" vertical="center"/>
    </xf>
    <xf numFmtId="0" fontId="8" fillId="8" borderId="4" xfId="0" applyFont="1" applyFill="1" applyBorder="1" applyAlignment="1">
      <alignment horizontal="center" vertical="center"/>
    </xf>
    <xf numFmtId="0" fontId="8" fillId="4" borderId="2" xfId="0" applyFont="1" applyFill="1" applyBorder="1" applyAlignment="1">
      <alignment horizontal="left" vertical="center" wrapText="1"/>
    </xf>
    <xf numFmtId="0" fontId="8" fillId="4" borderId="4" xfId="0" applyFont="1" applyFill="1" applyBorder="1" applyAlignment="1">
      <alignment horizontal="left" vertical="center" wrapText="1"/>
    </xf>
    <xf numFmtId="0" fontId="8" fillId="2" borderId="0" xfId="0" applyFont="1" applyFill="1" applyAlignment="1">
      <alignment horizontal="center"/>
    </xf>
    <xf numFmtId="0" fontId="9" fillId="3" borderId="17"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8" fillId="4" borderId="2" xfId="0" applyFont="1" applyFill="1" applyBorder="1" applyAlignment="1">
      <alignment vertical="center" wrapText="1"/>
    </xf>
    <xf numFmtId="0" fontId="8" fillId="4" borderId="4" xfId="0" applyFont="1" applyFill="1" applyBorder="1" applyAlignment="1">
      <alignment vertical="center" wrapText="1"/>
    </xf>
    <xf numFmtId="0" fontId="9" fillId="3" borderId="41" xfId="0" applyFont="1" applyFill="1" applyBorder="1" applyAlignment="1">
      <alignment horizontal="left" vertical="center" wrapText="1"/>
    </xf>
    <xf numFmtId="0" fontId="9" fillId="3" borderId="38" xfId="0" applyFont="1" applyFill="1" applyBorder="1" applyAlignment="1">
      <alignment horizontal="left" vertical="center" wrapText="1"/>
    </xf>
    <xf numFmtId="0" fontId="9" fillId="3" borderId="42" xfId="0" applyFont="1" applyFill="1" applyBorder="1" applyAlignment="1">
      <alignment horizontal="left" vertical="center" wrapText="1"/>
    </xf>
    <xf numFmtId="0" fontId="9" fillId="3" borderId="37" xfId="0" applyFont="1" applyFill="1" applyBorder="1" applyAlignment="1">
      <alignment horizontal="left" vertical="center" wrapText="1"/>
    </xf>
    <xf numFmtId="0" fontId="9" fillId="3" borderId="43" xfId="0" applyFont="1" applyFill="1" applyBorder="1" applyAlignment="1">
      <alignment horizontal="center" vertical="center" wrapText="1"/>
    </xf>
    <xf numFmtId="0" fontId="2" fillId="2" borderId="1" xfId="0" applyFont="1" applyFill="1" applyBorder="1" applyAlignment="1" applyProtection="1">
      <alignment horizontal="left" vertical="center"/>
      <protection locked="0"/>
    </xf>
    <xf numFmtId="0" fontId="8" fillId="8" borderId="1" xfId="0" applyFont="1" applyFill="1" applyBorder="1" applyAlignment="1">
      <alignment horizontal="center" vertical="center"/>
    </xf>
    <xf numFmtId="0" fontId="8" fillId="5" borderId="1" xfId="0" applyFont="1" applyFill="1" applyBorder="1" applyAlignment="1">
      <alignment horizontal="center" vertical="center"/>
    </xf>
    <xf numFmtId="14" fontId="8" fillId="2" borderId="0" xfId="0" applyNumberFormat="1" applyFont="1" applyFill="1" applyAlignment="1">
      <alignment horizontal="center"/>
    </xf>
    <xf numFmtId="0" fontId="7" fillId="2" borderId="0" xfId="0" applyFont="1" applyFill="1" applyAlignment="1">
      <alignment horizontal="center"/>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9" fillId="3" borderId="6" xfId="0"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10" xfId="0" applyFont="1" applyFill="1" applyBorder="1" applyAlignment="1">
      <alignment horizontal="center" vertical="center"/>
    </xf>
    <xf numFmtId="0" fontId="9" fillId="3" borderId="11" xfId="0" applyFont="1" applyFill="1" applyBorder="1" applyAlignment="1">
      <alignment horizontal="center" vertical="center"/>
    </xf>
    <xf numFmtId="0" fontId="2" fillId="2" borderId="2" xfId="0" applyFont="1" applyFill="1" applyBorder="1" applyAlignment="1" applyProtection="1">
      <alignment horizontal="center" vertical="center"/>
      <protection locked="0"/>
    </xf>
    <xf numFmtId="0" fontId="2" fillId="2" borderId="4" xfId="0" applyFont="1" applyFill="1" applyBorder="1" applyAlignment="1" applyProtection="1">
      <alignment horizontal="center" vertical="center"/>
      <protection locked="0"/>
    </xf>
    <xf numFmtId="0" fontId="9" fillId="3" borderId="40" xfId="0" applyFont="1" applyFill="1" applyBorder="1" applyAlignment="1">
      <alignment horizontal="center" vertical="center" wrapText="1"/>
    </xf>
    <xf numFmtId="0" fontId="62" fillId="4" borderId="2" xfId="0" applyFont="1" applyFill="1" applyBorder="1" applyAlignment="1">
      <alignment horizontal="center" vertical="center" wrapText="1"/>
    </xf>
    <xf numFmtId="0" fontId="62" fillId="4" borderId="3" xfId="0" applyFont="1" applyFill="1" applyBorder="1" applyAlignment="1">
      <alignment horizontal="center" vertical="center" wrapText="1"/>
    </xf>
    <xf numFmtId="0" fontId="62" fillId="4" borderId="4" xfId="0" applyFont="1" applyFill="1" applyBorder="1" applyAlignment="1">
      <alignment horizontal="center" vertical="center" wrapText="1"/>
    </xf>
    <xf numFmtId="0" fontId="16" fillId="4" borderId="9" xfId="0" applyFont="1" applyFill="1" applyBorder="1" applyAlignment="1">
      <alignment horizontal="left" vertical="center"/>
    </xf>
    <xf numFmtId="0" fontId="16" fillId="4" borderId="12" xfId="0" applyFont="1" applyFill="1" applyBorder="1" applyAlignment="1">
      <alignment horizontal="left" vertical="center"/>
    </xf>
    <xf numFmtId="0" fontId="9" fillId="3" borderId="2" xfId="0" applyFont="1" applyFill="1" applyBorder="1" applyAlignment="1">
      <alignment horizontal="center" vertical="center"/>
    </xf>
    <xf numFmtId="0" fontId="9" fillId="3" borderId="4" xfId="0" applyFont="1" applyFill="1" applyBorder="1" applyAlignment="1">
      <alignment horizontal="center" vertical="center"/>
    </xf>
    <xf numFmtId="0" fontId="9" fillId="3" borderId="0" xfId="0" applyFont="1" applyFill="1" applyAlignment="1">
      <alignment horizontal="center" vertical="center"/>
    </xf>
    <xf numFmtId="0" fontId="8" fillId="5" borderId="2" xfId="0" applyFont="1" applyFill="1" applyBorder="1" applyAlignment="1">
      <alignment horizontal="center" vertical="center"/>
    </xf>
    <xf numFmtId="0" fontId="8" fillId="5" borderId="3" xfId="0" applyFont="1" applyFill="1" applyBorder="1" applyAlignment="1">
      <alignment horizontal="center" vertical="center"/>
    </xf>
    <xf numFmtId="0" fontId="9" fillId="3" borderId="7"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9" fillId="3" borderId="18" xfId="0" applyFont="1" applyFill="1" applyBorder="1" applyAlignment="1">
      <alignment horizontal="center" vertical="center" wrapText="1"/>
    </xf>
    <xf numFmtId="0" fontId="8" fillId="4" borderId="6"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8" fillId="4" borderId="0" xfId="0" applyFont="1" applyFill="1" applyAlignment="1">
      <alignment horizontal="center" vertical="center" wrapText="1"/>
    </xf>
    <xf numFmtId="0" fontId="8" fillId="4" borderId="11"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8" fillId="4" borderId="12" xfId="0" applyFont="1" applyFill="1" applyBorder="1" applyAlignment="1">
      <alignment horizontal="center" vertical="center" wrapText="1"/>
    </xf>
    <xf numFmtId="0" fontId="19" fillId="3" borderId="0" xfId="0" applyFont="1" applyFill="1" applyAlignment="1">
      <alignment horizontal="center" vertical="center" wrapText="1"/>
    </xf>
    <xf numFmtId="0" fontId="9" fillId="3" borderId="14" xfId="0" applyFont="1" applyFill="1" applyBorder="1" applyAlignment="1">
      <alignment horizontal="center" vertical="center" wrapText="1"/>
    </xf>
    <xf numFmtId="0" fontId="8" fillId="4" borderId="6" xfId="0" applyFont="1" applyFill="1" applyBorder="1" applyAlignment="1">
      <alignment horizontal="center" vertical="center"/>
    </xf>
    <xf numFmtId="0" fontId="8" fillId="4" borderId="5" xfId="0" applyFont="1" applyFill="1" applyBorder="1" applyAlignment="1">
      <alignment horizontal="center" vertical="center"/>
    </xf>
    <xf numFmtId="0" fontId="8" fillId="4" borderId="10" xfId="0" applyFont="1" applyFill="1" applyBorder="1" applyAlignment="1">
      <alignment horizontal="center" vertical="center"/>
    </xf>
    <xf numFmtId="0" fontId="8" fillId="5" borderId="6" xfId="0" applyFont="1" applyFill="1" applyBorder="1" applyAlignment="1">
      <alignment horizontal="center" vertical="center" wrapText="1"/>
    </xf>
    <xf numFmtId="0" fontId="8" fillId="5" borderId="10" xfId="0" applyFont="1" applyFill="1" applyBorder="1" applyAlignment="1">
      <alignment horizontal="center" vertical="center" wrapText="1"/>
    </xf>
    <xf numFmtId="0" fontId="8" fillId="5" borderId="7" xfId="0" applyFont="1" applyFill="1" applyBorder="1" applyAlignment="1">
      <alignment horizontal="center" vertical="center" wrapText="1"/>
    </xf>
    <xf numFmtId="0" fontId="8" fillId="5" borderId="11"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5" borderId="12"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8" fillId="2" borderId="0" xfId="0" applyFont="1" applyFill="1" applyAlignment="1" applyProtection="1">
      <alignment horizontal="center" vertical="center"/>
      <protection locked="0"/>
    </xf>
    <xf numFmtId="0" fontId="61" fillId="2" borderId="2" xfId="0" applyFont="1" applyFill="1" applyBorder="1" applyAlignment="1">
      <alignment horizontal="left" vertical="center" wrapText="1"/>
    </xf>
    <xf numFmtId="0" fontId="9" fillId="3" borderId="2" xfId="0" applyFont="1" applyFill="1" applyBorder="1" applyAlignment="1">
      <alignment horizontal="left" vertical="center"/>
    </xf>
    <xf numFmtId="0" fontId="9" fillId="3" borderId="3" xfId="0" applyFont="1" applyFill="1" applyBorder="1" applyAlignment="1">
      <alignment horizontal="left" vertical="center"/>
    </xf>
    <xf numFmtId="0" fontId="9" fillId="3" borderId="4" xfId="0" applyFont="1" applyFill="1" applyBorder="1" applyAlignment="1">
      <alignment horizontal="left" vertical="center"/>
    </xf>
    <xf numFmtId="0" fontId="16" fillId="4" borderId="2" xfId="0" applyFont="1" applyFill="1" applyBorder="1" applyAlignment="1">
      <alignment horizontal="left" vertical="center" wrapText="1"/>
    </xf>
    <xf numFmtId="0" fontId="16" fillId="4" borderId="3" xfId="0" applyFont="1" applyFill="1" applyBorder="1" applyAlignment="1">
      <alignment horizontal="left" vertical="center" wrapText="1"/>
    </xf>
    <xf numFmtId="0" fontId="16" fillId="4" borderId="4" xfId="0" applyFont="1" applyFill="1" applyBorder="1" applyAlignment="1">
      <alignment horizontal="left" vertical="center" wrapText="1"/>
    </xf>
    <xf numFmtId="0" fontId="7" fillId="2" borderId="0" xfId="0" applyFont="1" applyFill="1" applyAlignment="1">
      <alignment horizontal="center" vertical="center"/>
    </xf>
    <xf numFmtId="0" fontId="14" fillId="4" borderId="6" xfId="0" applyFont="1" applyFill="1" applyBorder="1" applyAlignment="1">
      <alignment horizontal="left" vertical="center" wrapText="1"/>
    </xf>
    <xf numFmtId="0" fontId="14" fillId="4" borderId="5" xfId="0" applyFont="1" applyFill="1" applyBorder="1" applyAlignment="1">
      <alignment horizontal="left" vertical="center" wrapText="1"/>
    </xf>
    <xf numFmtId="0" fontId="14" fillId="4" borderId="10" xfId="0" applyFont="1" applyFill="1" applyBorder="1" applyAlignment="1">
      <alignment horizontal="left" vertical="center" wrapText="1"/>
    </xf>
    <xf numFmtId="0" fontId="14" fillId="4" borderId="7" xfId="0" applyFont="1" applyFill="1" applyBorder="1" applyAlignment="1">
      <alignment horizontal="left" vertical="center" wrapText="1"/>
    </xf>
    <xf numFmtId="0" fontId="14" fillId="4" borderId="0" xfId="0" applyFont="1" applyFill="1" applyAlignment="1">
      <alignment horizontal="left" vertical="center" wrapText="1"/>
    </xf>
    <xf numFmtId="0" fontId="14" fillId="4" borderId="11" xfId="0" applyFont="1" applyFill="1" applyBorder="1" applyAlignment="1">
      <alignment horizontal="left" vertical="center" wrapText="1"/>
    </xf>
    <xf numFmtId="0" fontId="14" fillId="4" borderId="8" xfId="0" applyFont="1" applyFill="1" applyBorder="1" applyAlignment="1">
      <alignment horizontal="left" vertical="center" wrapText="1"/>
    </xf>
    <xf numFmtId="0" fontId="14" fillId="4" borderId="9" xfId="0" applyFont="1" applyFill="1" applyBorder="1" applyAlignment="1">
      <alignment horizontal="left" vertical="center" wrapText="1"/>
    </xf>
    <xf numFmtId="0" fontId="14" fillId="4" borderId="12" xfId="0" applyFont="1" applyFill="1" applyBorder="1" applyAlignment="1">
      <alignment horizontal="left" vertical="center" wrapText="1"/>
    </xf>
    <xf numFmtId="0" fontId="15" fillId="4" borderId="2" xfId="0" applyFont="1" applyFill="1" applyBorder="1" applyAlignment="1">
      <alignment horizontal="left" vertical="center" wrapText="1"/>
    </xf>
    <xf numFmtId="0" fontId="15" fillId="4" borderId="3" xfId="0" applyFont="1" applyFill="1" applyBorder="1" applyAlignment="1">
      <alignment horizontal="left" vertical="center" wrapText="1"/>
    </xf>
    <xf numFmtId="0" fontId="15" fillId="4" borderId="9" xfId="0" applyFont="1" applyFill="1" applyBorder="1" applyAlignment="1">
      <alignment horizontal="left" vertical="center" wrapText="1"/>
    </xf>
    <xf numFmtId="0" fontId="15" fillId="4" borderId="12" xfId="0" applyFont="1" applyFill="1" applyBorder="1" applyAlignment="1">
      <alignment horizontal="left" vertical="center" wrapText="1"/>
    </xf>
    <xf numFmtId="0" fontId="9" fillId="3" borderId="40" xfId="0" applyFont="1" applyFill="1" applyBorder="1" applyAlignment="1">
      <alignment horizontal="left" vertical="center" wrapText="1"/>
    </xf>
    <xf numFmtId="0" fontId="9" fillId="3" borderId="13" xfId="0" applyFont="1" applyFill="1" applyBorder="1" applyAlignment="1">
      <alignment horizontal="left" vertical="center" wrapText="1"/>
    </xf>
    <xf numFmtId="0" fontId="15" fillId="4" borderId="6" xfId="0" applyFont="1" applyFill="1" applyBorder="1" applyAlignment="1">
      <alignment horizontal="left" vertical="center" wrapText="1"/>
    </xf>
    <xf numFmtId="0" fontId="15" fillId="4" borderId="5" xfId="0" applyFont="1" applyFill="1" applyBorder="1" applyAlignment="1">
      <alignment horizontal="left" vertical="center" wrapText="1"/>
    </xf>
    <xf numFmtId="0" fontId="15" fillId="4" borderId="10" xfId="0" applyFont="1" applyFill="1" applyBorder="1" applyAlignment="1">
      <alignment horizontal="left" vertical="center" wrapText="1"/>
    </xf>
    <xf numFmtId="0" fontId="15" fillId="4" borderId="8" xfId="0" applyFont="1" applyFill="1" applyBorder="1" applyAlignment="1">
      <alignment horizontal="left" vertical="center" wrapText="1"/>
    </xf>
    <xf numFmtId="164" fontId="8" fillId="4" borderId="43" xfId="1" applyNumberFormat="1" applyFont="1" applyFill="1" applyBorder="1" applyAlignment="1" applyProtection="1">
      <alignment horizontal="center" vertical="center"/>
    </xf>
    <xf numFmtId="164" fontId="8" fillId="4" borderId="13" xfId="1" applyNumberFormat="1" applyFont="1" applyFill="1" applyBorder="1" applyAlignment="1" applyProtection="1">
      <alignment horizontal="center" vertical="center"/>
    </xf>
    <xf numFmtId="0" fontId="6" fillId="4" borderId="0" xfId="0" applyFont="1" applyFill="1" applyAlignment="1">
      <alignment horizontal="center" vertical="center" wrapText="1"/>
    </xf>
    <xf numFmtId="0" fontId="6" fillId="4" borderId="11" xfId="0" applyFont="1" applyFill="1" applyBorder="1" applyAlignment="1">
      <alignment horizontal="center" vertical="center" wrapText="1"/>
    </xf>
    <xf numFmtId="0" fontId="16" fillId="4" borderId="8" xfId="0" applyFont="1" applyFill="1" applyBorder="1" applyAlignment="1">
      <alignment horizontal="left" vertical="center"/>
    </xf>
    <xf numFmtId="0" fontId="8" fillId="4" borderId="6" xfId="0" applyFont="1" applyFill="1" applyBorder="1" applyAlignment="1">
      <alignment horizontal="left" vertical="center"/>
    </xf>
    <xf numFmtId="0" fontId="8" fillId="4" borderId="5" xfId="0" applyFont="1" applyFill="1" applyBorder="1" applyAlignment="1">
      <alignment horizontal="left" vertical="center"/>
    </xf>
    <xf numFmtId="0" fontId="8" fillId="4" borderId="10" xfId="0" applyFont="1" applyFill="1" applyBorder="1" applyAlignment="1">
      <alignment horizontal="left" vertical="center"/>
    </xf>
    <xf numFmtId="0" fontId="9" fillId="3" borderId="24" xfId="0" applyFont="1" applyFill="1" applyBorder="1" applyAlignment="1">
      <alignment horizontal="left" vertical="center" wrapText="1"/>
    </xf>
    <xf numFmtId="0" fontId="9" fillId="3" borderId="58" xfId="0" applyFont="1" applyFill="1" applyBorder="1" applyAlignment="1">
      <alignment horizontal="left" vertical="center"/>
    </xf>
    <xf numFmtId="0" fontId="8" fillId="4" borderId="2" xfId="0" applyFont="1" applyFill="1" applyBorder="1" applyAlignment="1">
      <alignment horizontal="left" vertical="center"/>
    </xf>
    <xf numFmtId="0" fontId="8" fillId="4" borderId="3" xfId="0" applyFont="1" applyFill="1" applyBorder="1" applyAlignment="1">
      <alignment horizontal="left" vertical="center"/>
    </xf>
    <xf numFmtId="0" fontId="8" fillId="4" borderId="4" xfId="0" applyFont="1" applyFill="1" applyBorder="1" applyAlignment="1">
      <alignment horizontal="left" vertical="center"/>
    </xf>
    <xf numFmtId="0" fontId="9" fillId="3" borderId="21" xfId="0" applyFont="1" applyFill="1" applyBorder="1" applyAlignment="1">
      <alignment horizontal="left" vertical="center"/>
    </xf>
    <xf numFmtId="0" fontId="8" fillId="4" borderId="2" xfId="0" applyFont="1" applyFill="1" applyBorder="1" applyAlignment="1">
      <alignment horizontal="left"/>
    </xf>
    <xf numFmtId="0" fontId="8" fillId="4" borderId="3" xfId="0" applyFont="1" applyFill="1" applyBorder="1" applyAlignment="1">
      <alignment horizontal="left"/>
    </xf>
    <xf numFmtId="0" fontId="8" fillId="4" borderId="4" xfId="0" applyFont="1" applyFill="1" applyBorder="1" applyAlignment="1">
      <alignment horizontal="left"/>
    </xf>
    <xf numFmtId="0" fontId="52" fillId="2" borderId="0" xfId="0" applyFont="1" applyFill="1" applyAlignment="1">
      <alignment horizontal="left" vertical="center" wrapText="1"/>
    </xf>
    <xf numFmtId="0" fontId="15" fillId="4" borderId="4" xfId="0" applyFont="1" applyFill="1" applyBorder="1" applyAlignment="1">
      <alignment horizontal="left" vertical="center" wrapText="1"/>
    </xf>
    <xf numFmtId="0" fontId="16" fillId="2" borderId="2" xfId="0" applyFont="1" applyFill="1" applyBorder="1" applyAlignment="1" applyProtection="1">
      <alignment horizontal="left" vertical="center" wrapText="1"/>
      <protection locked="0"/>
    </xf>
    <xf numFmtId="0" fontId="16" fillId="2" borderId="3" xfId="0" applyFont="1" applyFill="1" applyBorder="1" applyAlignment="1" applyProtection="1">
      <alignment horizontal="left" vertical="center" wrapText="1"/>
      <protection locked="0"/>
    </xf>
    <xf numFmtId="0" fontId="16" fillId="2" borderId="4" xfId="0" applyFont="1" applyFill="1" applyBorder="1" applyAlignment="1" applyProtection="1">
      <alignment horizontal="left" vertical="center" wrapText="1"/>
      <protection locked="0"/>
    </xf>
    <xf numFmtId="0" fontId="32" fillId="0" borderId="0" xfId="0" applyFont="1" applyAlignment="1">
      <alignment horizontal="left" vertical="center"/>
    </xf>
    <xf numFmtId="0" fontId="32" fillId="0" borderId="11" xfId="0" applyFont="1" applyBorder="1" applyAlignment="1">
      <alignment horizontal="left" vertical="center"/>
    </xf>
    <xf numFmtId="0" fontId="32" fillId="0" borderId="0" xfId="0" applyFont="1" applyBorder="1" applyAlignment="1">
      <alignment horizontal="left" vertical="center"/>
    </xf>
    <xf numFmtId="0" fontId="58" fillId="5" borderId="1" xfId="0" applyFont="1" applyFill="1" applyBorder="1" applyAlignment="1">
      <alignment horizontal="center" vertical="center"/>
    </xf>
    <xf numFmtId="0" fontId="31" fillId="0" borderId="0" xfId="0" applyFont="1" applyFill="1" applyAlignment="1">
      <alignment horizontal="left" vertical="center"/>
    </xf>
    <xf numFmtId="0" fontId="31" fillId="0" borderId="11" xfId="0" applyFont="1" applyFill="1" applyBorder="1" applyAlignment="1">
      <alignment horizontal="left" vertical="center"/>
    </xf>
    <xf numFmtId="0" fontId="57" fillId="8" borderId="0" xfId="0" applyFont="1" applyFill="1" applyAlignment="1">
      <alignment horizontal="center" vertical="center"/>
    </xf>
    <xf numFmtId="0" fontId="31" fillId="0" borderId="0" xfId="0" applyFont="1" applyAlignment="1">
      <alignment horizontal="left" vertical="center" wrapText="1"/>
    </xf>
    <xf numFmtId="0" fontId="32" fillId="0" borderId="0" xfId="0" applyFont="1" applyFill="1" applyAlignment="1">
      <alignment horizontal="left" vertical="center"/>
    </xf>
    <xf numFmtId="0" fontId="32" fillId="0" borderId="11" xfId="0" applyFont="1" applyFill="1" applyBorder="1" applyAlignment="1">
      <alignment horizontal="left" vertical="center"/>
    </xf>
    <xf numFmtId="0" fontId="32" fillId="0" borderId="0" xfId="0" applyFont="1" applyFill="1" applyAlignment="1">
      <alignment horizontal="left" vertical="center" wrapText="1"/>
    </xf>
    <xf numFmtId="0" fontId="6" fillId="4" borderId="7" xfId="0" applyFont="1" applyFill="1" applyBorder="1" applyAlignment="1">
      <alignment horizontal="center" vertical="center"/>
    </xf>
    <xf numFmtId="0" fontId="56" fillId="4" borderId="8" xfId="0" applyFont="1" applyFill="1" applyBorder="1" applyAlignment="1">
      <alignment horizontal="left" vertical="center" wrapText="1"/>
    </xf>
    <xf numFmtId="0" fontId="56" fillId="4" borderId="9" xfId="0" applyFont="1" applyFill="1" applyBorder="1" applyAlignment="1">
      <alignment horizontal="left" vertical="center" wrapText="1"/>
    </xf>
    <xf numFmtId="0" fontId="56" fillId="4" borderId="12" xfId="0" applyFont="1" applyFill="1" applyBorder="1" applyAlignment="1">
      <alignment horizontal="left" vertical="center" wrapText="1"/>
    </xf>
    <xf numFmtId="0" fontId="32" fillId="0" borderId="0" xfId="0" applyFont="1" applyAlignment="1">
      <alignment horizontal="left" vertical="center" wrapText="1"/>
    </xf>
    <xf numFmtId="0" fontId="2" fillId="2" borderId="6" xfId="0" applyFont="1" applyFill="1" applyBorder="1" applyAlignment="1" applyProtection="1">
      <alignment horizontal="left" vertical="top"/>
      <protection locked="0"/>
    </xf>
    <xf numFmtId="0" fontId="2" fillId="2" borderId="10" xfId="0" applyFont="1" applyFill="1" applyBorder="1" applyAlignment="1" applyProtection="1">
      <alignment horizontal="left" vertical="top"/>
      <protection locked="0"/>
    </xf>
    <xf numFmtId="0" fontId="2" fillId="2" borderId="7" xfId="0" applyFont="1" applyFill="1" applyBorder="1" applyAlignment="1" applyProtection="1">
      <alignment horizontal="left" vertical="top"/>
      <protection locked="0"/>
    </xf>
    <xf numFmtId="0" fontId="2" fillId="2" borderId="11" xfId="0" applyFont="1" applyFill="1" applyBorder="1" applyAlignment="1" applyProtection="1">
      <alignment horizontal="left" vertical="top"/>
      <protection locked="0"/>
    </xf>
    <xf numFmtId="0" fontId="2" fillId="2" borderId="8" xfId="0" applyFont="1" applyFill="1" applyBorder="1" applyAlignment="1" applyProtection="1">
      <alignment horizontal="left" vertical="top"/>
      <protection locked="0"/>
    </xf>
    <xf numFmtId="0" fontId="2" fillId="2" borderId="12" xfId="0" applyFont="1" applyFill="1" applyBorder="1" applyAlignment="1" applyProtection="1">
      <alignment horizontal="left" vertical="top"/>
      <protection locked="0"/>
    </xf>
    <xf numFmtId="0" fontId="16" fillId="8" borderId="2" xfId="0" applyFont="1" applyFill="1" applyBorder="1" applyAlignment="1">
      <alignment horizontal="left" vertical="center" wrapText="1"/>
    </xf>
    <xf numFmtId="0" fontId="16" fillId="8" borderId="3" xfId="0" applyFont="1" applyFill="1" applyBorder="1" applyAlignment="1">
      <alignment horizontal="left" vertical="center" wrapText="1"/>
    </xf>
    <xf numFmtId="0" fontId="16" fillId="8" borderId="4" xfId="0" applyFont="1" applyFill="1" applyBorder="1" applyAlignment="1">
      <alignment horizontal="left" vertical="center" wrapText="1"/>
    </xf>
    <xf numFmtId="0" fontId="4" fillId="4" borderId="7" xfId="0" applyFont="1" applyFill="1" applyBorder="1" applyAlignment="1">
      <alignment horizontal="center"/>
    </xf>
    <xf numFmtId="0" fontId="4" fillId="4" borderId="0" xfId="0" applyFont="1" applyFill="1" applyAlignment="1">
      <alignment horizontal="center"/>
    </xf>
    <xf numFmtId="0" fontId="4" fillId="4" borderId="11" xfId="0" applyFont="1" applyFill="1" applyBorder="1" applyAlignment="1">
      <alignment horizontal="center"/>
    </xf>
    <xf numFmtId="0" fontId="6" fillId="4" borderId="7" xfId="0" applyFont="1" applyFill="1" applyBorder="1" applyAlignment="1">
      <alignment horizontal="center"/>
    </xf>
    <xf numFmtId="0" fontId="6" fillId="4" borderId="0" xfId="0" applyFont="1" applyFill="1" applyAlignment="1">
      <alignment horizontal="center"/>
    </xf>
    <xf numFmtId="0" fontId="6" fillId="4" borderId="11" xfId="0" applyFont="1" applyFill="1" applyBorder="1" applyAlignment="1">
      <alignment horizontal="center"/>
    </xf>
    <xf numFmtId="0" fontId="5" fillId="4" borderId="8" xfId="0" applyFont="1" applyFill="1" applyBorder="1" applyAlignment="1">
      <alignment horizontal="center"/>
    </xf>
    <xf numFmtId="0" fontId="5" fillId="4" borderId="9" xfId="0" applyFont="1" applyFill="1" applyBorder="1" applyAlignment="1">
      <alignment horizontal="center"/>
    </xf>
    <xf numFmtId="0" fontId="5" fillId="4" borderId="12" xfId="0" applyFont="1" applyFill="1" applyBorder="1" applyAlignment="1">
      <alignment horizontal="center"/>
    </xf>
    <xf numFmtId="0" fontId="12" fillId="4" borderId="6" xfId="0" applyFont="1" applyFill="1" applyBorder="1" applyAlignment="1">
      <alignment horizontal="left"/>
    </xf>
    <xf numFmtId="0" fontId="12" fillId="4" borderId="5" xfId="0" applyFont="1" applyFill="1" applyBorder="1" applyAlignment="1">
      <alignment horizontal="left"/>
    </xf>
    <xf numFmtId="0" fontId="12" fillId="4" borderId="10" xfId="0" applyFont="1" applyFill="1" applyBorder="1" applyAlignment="1">
      <alignment horizontal="left"/>
    </xf>
    <xf numFmtId="0" fontId="14" fillId="8" borderId="1" xfId="0" applyFont="1" applyFill="1" applyBorder="1" applyAlignment="1">
      <alignment horizontal="center"/>
    </xf>
    <xf numFmtId="0" fontId="8" fillId="8" borderId="2" xfId="0" applyFont="1" applyFill="1" applyBorder="1" applyAlignment="1">
      <alignment horizontal="center"/>
    </xf>
    <xf numFmtId="0" fontId="8" fillId="8" borderId="4" xfId="0" applyFont="1" applyFill="1" applyBorder="1" applyAlignment="1">
      <alignment horizontal="center"/>
    </xf>
    <xf numFmtId="0" fontId="14" fillId="2" borderId="6" xfId="0" applyFont="1" applyFill="1" applyBorder="1" applyAlignment="1" applyProtection="1">
      <alignment horizontal="left" vertical="top"/>
      <protection locked="0"/>
    </xf>
    <xf numFmtId="0" fontId="14" fillId="2" borderId="10" xfId="0" applyFont="1" applyFill="1" applyBorder="1" applyAlignment="1" applyProtection="1">
      <alignment horizontal="left" vertical="top"/>
      <protection locked="0"/>
    </xf>
    <xf numFmtId="0" fontId="14" fillId="2" borderId="7" xfId="0" applyFont="1" applyFill="1" applyBorder="1" applyAlignment="1" applyProtection="1">
      <alignment horizontal="left" vertical="top"/>
      <protection locked="0"/>
    </xf>
    <xf numFmtId="0" fontId="14" fillId="2" borderId="11" xfId="0" applyFont="1" applyFill="1" applyBorder="1" applyAlignment="1" applyProtection="1">
      <alignment horizontal="left" vertical="top"/>
      <protection locked="0"/>
    </xf>
    <xf numFmtId="0" fontId="14" fillId="2" borderId="8" xfId="0" applyFont="1" applyFill="1" applyBorder="1" applyAlignment="1" applyProtection="1">
      <alignment horizontal="left" vertical="top"/>
      <protection locked="0"/>
    </xf>
    <xf numFmtId="0" fontId="14" fillId="2" borderId="12" xfId="0" applyFont="1" applyFill="1" applyBorder="1" applyAlignment="1" applyProtection="1">
      <alignment horizontal="left" vertical="top"/>
      <protection locked="0"/>
    </xf>
    <xf numFmtId="0" fontId="18" fillId="3" borderId="0" xfId="0" applyFont="1" applyFill="1" applyAlignment="1">
      <alignment horizontal="center" vertical="center"/>
    </xf>
    <xf numFmtId="0" fontId="18" fillId="3" borderId="2" xfId="0" applyFont="1" applyFill="1" applyBorder="1" applyAlignment="1">
      <alignment horizontal="center" vertical="center" wrapText="1"/>
    </xf>
    <xf numFmtId="0" fontId="18" fillId="3" borderId="3" xfId="0" applyFont="1" applyFill="1" applyBorder="1" applyAlignment="1">
      <alignment horizontal="center" vertical="center" wrapText="1"/>
    </xf>
    <xf numFmtId="0" fontId="18" fillId="3" borderId="4" xfId="0" applyFont="1" applyFill="1" applyBorder="1" applyAlignment="1">
      <alignment horizontal="center" vertical="center" wrapText="1"/>
    </xf>
    <xf numFmtId="0" fontId="23" fillId="3" borderId="0" xfId="0" applyFont="1" applyFill="1" applyAlignment="1">
      <alignment horizontal="center" vertical="center"/>
    </xf>
    <xf numFmtId="0" fontId="23" fillId="3" borderId="0" xfId="0" applyFont="1" applyFill="1" applyAlignment="1">
      <alignment horizontal="center" vertical="center" wrapText="1"/>
    </xf>
    <xf numFmtId="0" fontId="18" fillId="3" borderId="0" xfId="0" applyFont="1" applyFill="1" applyAlignment="1">
      <alignment horizontal="center" vertical="center" wrapText="1"/>
    </xf>
    <xf numFmtId="0" fontId="28" fillId="7" borderId="7" xfId="0" applyFont="1" applyFill="1" applyBorder="1" applyAlignment="1">
      <alignment horizontal="center" vertical="center" wrapText="1"/>
    </xf>
    <xf numFmtId="0" fontId="28" fillId="7" borderId="0" xfId="0" applyFont="1" applyFill="1" applyAlignment="1">
      <alignment horizontal="center" vertical="center" wrapText="1"/>
    </xf>
  </cellXfs>
  <cellStyles count="7">
    <cellStyle name="Hiperlink" xfId="5" builtinId="8"/>
    <cellStyle name="Neutro" xfId="4" builtinId="28"/>
    <cellStyle name="Normal" xfId="0" builtinId="0"/>
    <cellStyle name="Normal 2" xfId="3" xr:uid="{907F524A-63FA-48D8-B4F7-3D809984FECD}"/>
    <cellStyle name="Normal 26" xfId="6" xr:uid="{044263E1-B63B-4ECC-9FBF-5AE51FD1B62D}"/>
    <cellStyle name="Porcentagem" xfId="2" builtinId="5"/>
    <cellStyle name="Vírgula" xfId="1" builtinId="3"/>
  </cellStyles>
  <dxfs count="65">
    <dxf>
      <font>
        <strike val="0"/>
        <outline val="0"/>
        <shadow val="0"/>
        <u val="none"/>
        <vertAlign val="baseline"/>
        <sz val="10"/>
        <name val="Century Gothic"/>
        <family val="2"/>
        <scheme val="none"/>
      </font>
      <fill>
        <patternFill>
          <fgColor indexed="64"/>
          <bgColor theme="0"/>
        </patternFill>
      </fill>
      <alignment textRotation="0" wrapText="1" indent="0" justifyLastLine="0" shrinkToFit="0" readingOrder="0"/>
    </dxf>
    <dxf>
      <font>
        <strike val="0"/>
        <outline val="0"/>
        <shadow val="0"/>
        <u val="none"/>
        <vertAlign val="baseline"/>
        <sz val="10"/>
        <name val="Century Gothic"/>
        <family val="2"/>
        <scheme val="none"/>
      </font>
      <fill>
        <patternFill>
          <fgColor indexed="64"/>
          <bgColor theme="0"/>
        </patternFill>
      </fill>
      <alignment textRotation="0" wrapText="1" indent="0" justifyLastLine="0" shrinkToFit="0" readingOrder="0"/>
    </dxf>
    <dxf>
      <font>
        <strike val="0"/>
        <outline val="0"/>
        <shadow val="0"/>
        <u val="none"/>
        <vertAlign val="baseline"/>
        <sz val="10"/>
        <name val="Century Gothic"/>
        <family val="2"/>
        <scheme val="none"/>
      </font>
      <fill>
        <patternFill>
          <fgColor indexed="64"/>
          <bgColor theme="0"/>
        </patternFill>
      </fill>
      <alignment textRotation="0" wrapText="1" indent="0" justifyLastLine="0" shrinkToFit="0" readingOrder="0"/>
    </dxf>
    <dxf>
      <font>
        <strike val="0"/>
        <outline val="0"/>
        <shadow val="0"/>
        <u val="none"/>
        <vertAlign val="baseline"/>
        <sz val="10"/>
        <name val="Century Gothic"/>
        <family val="2"/>
        <scheme val="none"/>
      </font>
      <fill>
        <patternFill>
          <fgColor indexed="64"/>
          <bgColor theme="0"/>
        </patternFill>
      </fill>
      <alignment textRotation="0" wrapText="1" indent="0" justifyLastLine="0" shrinkToFit="0" readingOrder="0"/>
    </dxf>
    <dxf>
      <font>
        <strike val="0"/>
        <outline val="0"/>
        <shadow val="0"/>
        <u val="none"/>
        <vertAlign val="baseline"/>
        <sz val="10"/>
        <name val="Century Gothic"/>
        <family val="2"/>
        <scheme val="none"/>
      </font>
      <fill>
        <patternFill>
          <fgColor indexed="64"/>
          <bgColor theme="0"/>
        </patternFill>
      </fill>
      <alignment textRotation="0" wrapText="1" indent="0" justifyLastLine="0" shrinkToFit="0" readingOrder="0"/>
    </dxf>
    <dxf>
      <font>
        <strike val="0"/>
        <outline val="0"/>
        <shadow val="0"/>
        <u val="none"/>
        <vertAlign val="baseline"/>
        <sz val="10"/>
        <name val="Century Gothic"/>
        <family val="2"/>
        <scheme val="none"/>
      </font>
      <fill>
        <patternFill patternType="solid">
          <fgColor indexed="64"/>
          <bgColor theme="0"/>
        </patternFill>
      </fill>
      <alignment horizontal="general" vertical="center" textRotation="0" wrapText="1" indent="0" justifyLastLine="0" shrinkToFit="0" readingOrder="0"/>
    </dxf>
    <dxf>
      <font>
        <strike val="0"/>
        <outline val="0"/>
        <shadow val="0"/>
        <u val="none"/>
        <vertAlign val="baseline"/>
        <sz val="10"/>
        <name val="Century Gothic"/>
        <family val="2"/>
        <scheme val="none"/>
      </font>
      <fill>
        <patternFill>
          <fgColor indexed="64"/>
          <bgColor theme="0"/>
        </patternFill>
      </fill>
      <alignment textRotation="0" wrapText="1" indent="0" justifyLastLine="0" shrinkToFit="0" readingOrder="0"/>
    </dxf>
    <dxf>
      <font>
        <strike val="0"/>
        <outline val="0"/>
        <shadow val="0"/>
        <u val="none"/>
        <vertAlign val="baseline"/>
        <sz val="10"/>
        <name val="Century Gothic"/>
        <family val="2"/>
        <scheme val="none"/>
      </font>
      <fill>
        <patternFill patternType="solid">
          <fgColor indexed="64"/>
          <bgColor rgb="FF175259"/>
        </patternFill>
      </fill>
      <alignment horizontal="center" vertical="center" textRotation="0" wrapText="1" indent="0" justifyLastLine="0" shrinkToFit="0" readingOrder="0"/>
    </dxf>
    <dxf>
      <font>
        <b/>
        <i val="0"/>
        <color rgb="FF175259"/>
      </font>
      <fill>
        <patternFill>
          <bgColor rgb="FFFF7C8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175259"/>
      </font>
      <fill>
        <patternFill>
          <bgColor rgb="FFFF7C80"/>
        </patternFill>
      </fill>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protection locked="0" hidden="0"/>
    </dxf>
    <dxf>
      <border outline="0">
        <top style="thin">
          <color rgb="FF175259"/>
        </top>
      </border>
    </dxf>
    <dxf>
      <font>
        <b val="0"/>
        <i val="0"/>
        <strike val="0"/>
        <condense val="0"/>
        <extend val="0"/>
        <outline val="0"/>
        <shadow val="0"/>
        <u val="none"/>
        <vertAlign val="baseline"/>
        <sz val="10"/>
        <color rgb="FF000000"/>
        <name val="Century Gothic"/>
        <family val="2"/>
        <scheme val="none"/>
      </font>
      <fill>
        <patternFill patternType="none">
          <fgColor rgb="FF000000"/>
          <bgColor auto="1"/>
        </patternFill>
      </fill>
      <protection locked="0" hidden="0"/>
    </dxf>
    <dxf>
      <font>
        <b/>
        <i val="0"/>
        <strike val="0"/>
        <condense val="0"/>
        <extend val="0"/>
        <outline val="0"/>
        <shadow val="0"/>
        <u val="none"/>
        <vertAlign val="baseline"/>
        <sz val="10"/>
        <color rgb="FF175259"/>
        <name val="Century Gothic"/>
        <family val="2"/>
        <scheme val="none"/>
      </font>
      <fill>
        <patternFill patternType="solid">
          <fgColor indexed="64"/>
          <bgColor rgb="FFCCDE82"/>
        </patternFill>
      </fill>
      <alignment horizontal="center" vertical="center" textRotation="0" wrapText="0" indent="0" justifyLastLine="0" shrinkToFit="0" readingOrder="0"/>
      <protection locked="1" hidden="0"/>
    </dxf>
    <dxf>
      <font>
        <b/>
        <i val="0"/>
        <color rgb="FF175259"/>
      </font>
      <fill>
        <patternFill>
          <bgColor rgb="FFFF7C80"/>
        </patternFill>
      </fill>
    </dxf>
    <dxf>
      <font>
        <b/>
        <i val="0"/>
        <color rgb="FF175259"/>
      </font>
      <fill>
        <patternFill>
          <bgColor rgb="FFFF7C80"/>
        </patternFill>
      </fill>
    </dxf>
    <dxf>
      <font>
        <b/>
        <i val="0"/>
        <color rgb="FF175259"/>
      </font>
      <fill>
        <patternFill>
          <bgColor rgb="FFFF7C80"/>
        </patternFill>
      </fill>
    </dxf>
    <dxf>
      <font>
        <b/>
        <i val="0"/>
        <color rgb="FF175259"/>
      </font>
      <fill>
        <patternFill>
          <bgColor rgb="FFFF7C80"/>
        </patternFill>
      </fill>
    </dxf>
    <dxf>
      <font>
        <b/>
        <i val="0"/>
        <color rgb="FF175259"/>
      </font>
      <fill>
        <patternFill>
          <bgColor rgb="FFFF7C80"/>
        </patternFill>
      </fill>
    </dxf>
    <dxf>
      <font>
        <b/>
        <i val="0"/>
        <color rgb="FF175259"/>
      </font>
      <fill>
        <patternFill>
          <bgColor rgb="FFFF7C80"/>
        </patternFill>
      </fill>
    </dxf>
    <dxf>
      <font>
        <b/>
        <i val="0"/>
        <color rgb="FF175259"/>
      </font>
      <fill>
        <patternFill>
          <bgColor rgb="FFFF9999"/>
        </patternFill>
      </fill>
    </dxf>
    <dxf>
      <font>
        <b/>
        <i val="0"/>
        <color rgb="FF175259"/>
      </font>
      <fill>
        <patternFill>
          <bgColor rgb="FFFF9999"/>
        </patternFill>
      </fill>
    </dxf>
    <dxf>
      <font>
        <b/>
        <i val="0"/>
        <color rgb="FF175259"/>
      </font>
      <fill>
        <patternFill>
          <bgColor rgb="FFFF7C80"/>
        </patternFill>
      </fill>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general" vertical="center" textRotation="0" wrapText="1" indent="0" justifyLastLine="0" shrinkToFit="0" readingOrder="0"/>
      <protection locked="0" hidden="0"/>
    </dxf>
    <dxf>
      <border outline="0">
        <top style="thin">
          <color rgb="FF175259"/>
        </top>
      </border>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general" vertical="center" textRotation="0" wrapText="1" indent="0" justifyLastLine="0" shrinkToFit="0" readingOrder="0"/>
      <protection locked="0" hidden="0"/>
    </dxf>
    <dxf>
      <font>
        <b/>
        <i val="0"/>
        <strike val="0"/>
        <condense val="0"/>
        <extend val="0"/>
        <outline val="0"/>
        <shadow val="0"/>
        <u val="none"/>
        <vertAlign val="baseline"/>
        <sz val="10"/>
        <color rgb="FF175259"/>
        <name val="Century Gothic"/>
        <family val="2"/>
        <scheme val="none"/>
      </font>
      <fill>
        <patternFill patternType="solid">
          <fgColor indexed="64"/>
          <bgColor rgb="FFCCDE82"/>
        </patternFill>
      </fill>
      <alignment horizontal="center" vertical="center" textRotation="0" wrapText="1" indent="0" justifyLastLine="0" shrinkToFit="0" readingOrder="0"/>
      <protection locked="1" hidden="0"/>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theme="0" tint="-0.499984740745262"/>
      </font>
      <fill>
        <patternFill>
          <bgColor theme="0" tint="-0.14996795556505021"/>
        </patternFill>
      </fill>
    </dxf>
    <dxf>
      <font>
        <b val="0"/>
        <i val="0"/>
        <strike val="0"/>
        <condense val="0"/>
        <extend val="0"/>
        <outline val="0"/>
        <shadow val="0"/>
        <u val="none"/>
        <vertAlign val="baseline"/>
        <sz val="9"/>
        <color theme="1"/>
        <name val="Century Gothic"/>
        <family val="2"/>
        <scheme val="none"/>
      </font>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9"/>
        <color theme="1"/>
        <name val="Century Gothic"/>
        <family val="2"/>
        <scheme val="none"/>
      </font>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9"/>
        <color theme="1"/>
        <name val="Century Gothic"/>
        <family val="2"/>
        <scheme val="none"/>
      </font>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9"/>
        <color theme="1"/>
        <name val="Century Gothic"/>
        <family val="2"/>
        <scheme val="none"/>
      </font>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9"/>
        <color theme="1"/>
        <name val="Century Gothic"/>
        <family val="2"/>
        <scheme val="none"/>
      </font>
      <numFmt numFmtId="19" formatCode="dd/mm/yyyy"/>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9"/>
        <color theme="1"/>
        <name val="Century Gothic"/>
        <family val="2"/>
        <scheme val="none"/>
      </font>
      <fill>
        <patternFill patternType="none">
          <fgColor indexed="64"/>
          <bgColor auto="1"/>
        </patternFill>
      </fill>
      <alignment horizontal="left" vertical="center" textRotation="0" wrapText="1" indent="0" justifyLastLine="0" shrinkToFit="0" readingOrder="0"/>
      <protection locked="0" hidden="0"/>
    </dxf>
    <dxf>
      <font>
        <b/>
        <i val="0"/>
        <strike val="0"/>
        <condense val="0"/>
        <extend val="0"/>
        <outline val="0"/>
        <shadow val="0"/>
        <u val="none"/>
        <vertAlign val="baseline"/>
        <sz val="10"/>
        <color rgb="FF175259"/>
        <name val="Century Gothic"/>
        <family val="2"/>
        <scheme val="none"/>
      </font>
      <fill>
        <patternFill patternType="solid">
          <fgColor indexed="64"/>
          <bgColor rgb="FFCCDE82"/>
        </patternFill>
      </fill>
      <alignment horizontal="center" vertical="center" textRotation="0" wrapText="0" indent="0" justifyLastLine="0" shrinkToFit="0" readingOrder="0"/>
      <border diagonalUp="0" diagonalDown="0">
        <left style="thin">
          <color rgb="FF175259"/>
        </left>
        <right style="thin">
          <color rgb="FF175259"/>
        </right>
        <top/>
        <bottom/>
      </border>
      <protection locked="1" hidden="0"/>
    </dxf>
    <dxf>
      <font>
        <color theme="0"/>
      </font>
    </dxf>
    <dxf>
      <font>
        <color rgb="FF9C0006"/>
      </font>
      <fill>
        <patternFill>
          <bgColor rgb="FFFFC7CE"/>
        </patternFill>
      </fill>
    </dxf>
    <dxf>
      <fill>
        <patternFill>
          <bgColor rgb="FFFF7373"/>
        </patternFill>
      </fill>
    </dxf>
    <dxf>
      <font>
        <color rgb="FF9C0006"/>
      </font>
      <fill>
        <patternFill>
          <bgColor rgb="FFFFC7CE"/>
        </patternFill>
      </fill>
    </dxf>
  </dxfs>
  <tableStyles count="0" defaultTableStyle="TableStyleMedium2" defaultPivotStyle="PivotStyleLight16"/>
  <colors>
    <mruColors>
      <color rgb="FFDEDBC4"/>
      <color rgb="FF175259"/>
      <color rgb="FF1A52C2"/>
      <color rgb="FFFF7373"/>
      <color rgb="FF94BA29"/>
      <color rgb="FFCCDE82"/>
      <color rgb="FF85C4E3"/>
      <color rgb="FFF53D1C"/>
      <color rgb="FFFFCCCC"/>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71682</xdr:rowOff>
    </xdr:from>
    <xdr:to>
      <xdr:col>4</xdr:col>
      <xdr:colOff>588733</xdr:colOff>
      <xdr:row>24</xdr:row>
      <xdr:rowOff>11319</xdr:rowOff>
    </xdr:to>
    <xdr:pic>
      <xdr:nvPicPr>
        <xdr:cNvPr id="2" name="Picture 1">
          <a:extLst>
            <a:ext uri="{FF2B5EF4-FFF2-40B4-BE49-F238E27FC236}">
              <a16:creationId xmlns:a16="http://schemas.microsoft.com/office/drawing/2014/main" id="{C4CDB0D2-8FE9-4667-8454-B5DEA0E55EB8}"/>
            </a:ext>
          </a:extLst>
        </xdr:cNvPr>
        <xdr:cNvPicPr>
          <a:picLocks noChangeAspect="1"/>
        </xdr:cNvPicPr>
      </xdr:nvPicPr>
      <xdr:blipFill>
        <a:blip xmlns:r="http://schemas.openxmlformats.org/officeDocument/2006/relationships" r:embed="rId1"/>
        <a:stretch>
          <a:fillRect/>
        </a:stretch>
      </xdr:blipFill>
      <xdr:spPr>
        <a:xfrm>
          <a:off x="0" y="1176582"/>
          <a:ext cx="3484333" cy="474976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xdr:row>
      <xdr:rowOff>81207</xdr:rowOff>
    </xdr:from>
    <xdr:to>
      <xdr:col>4</xdr:col>
      <xdr:colOff>588733</xdr:colOff>
      <xdr:row>14</xdr:row>
      <xdr:rowOff>106569</xdr:rowOff>
    </xdr:to>
    <xdr:pic>
      <xdr:nvPicPr>
        <xdr:cNvPr id="2" name="Picture 1">
          <a:extLst>
            <a:ext uri="{FF2B5EF4-FFF2-40B4-BE49-F238E27FC236}">
              <a16:creationId xmlns:a16="http://schemas.microsoft.com/office/drawing/2014/main" id="{76F7548D-B0DC-4ECB-9026-B1F0DCCADBCB}"/>
            </a:ext>
          </a:extLst>
        </xdr:cNvPr>
        <xdr:cNvPicPr>
          <a:picLocks noChangeAspect="1"/>
        </xdr:cNvPicPr>
      </xdr:nvPicPr>
      <xdr:blipFill>
        <a:blip xmlns:r="http://schemas.openxmlformats.org/officeDocument/2006/relationships" r:embed="rId1"/>
        <a:stretch>
          <a:fillRect/>
        </a:stretch>
      </xdr:blipFill>
      <xdr:spPr>
        <a:xfrm>
          <a:off x="0" y="957507"/>
          <a:ext cx="3484333" cy="474976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109633</xdr:rowOff>
    </xdr:from>
    <xdr:to>
      <xdr:col>1</xdr:col>
      <xdr:colOff>642409</xdr:colOff>
      <xdr:row>2</xdr:row>
      <xdr:rowOff>382939</xdr:rowOff>
    </xdr:to>
    <xdr:pic>
      <xdr:nvPicPr>
        <xdr:cNvPr id="3" name="Imagem 2">
          <a:extLst>
            <a:ext uri="{FF2B5EF4-FFF2-40B4-BE49-F238E27FC236}">
              <a16:creationId xmlns:a16="http://schemas.microsoft.com/office/drawing/2014/main" id="{6C958339-A577-47FE-96C5-161732D4A60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109633"/>
          <a:ext cx="2009775" cy="70193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38100</xdr:colOff>
      <xdr:row>0</xdr:row>
      <xdr:rowOff>109633</xdr:rowOff>
    </xdr:from>
    <xdr:to>
      <xdr:col>1</xdr:col>
      <xdr:colOff>28575</xdr:colOff>
      <xdr:row>2</xdr:row>
      <xdr:rowOff>375795</xdr:rowOff>
    </xdr:to>
    <xdr:pic>
      <xdr:nvPicPr>
        <xdr:cNvPr id="3" name="Imagem 2">
          <a:extLst>
            <a:ext uri="{FF2B5EF4-FFF2-40B4-BE49-F238E27FC236}">
              <a16:creationId xmlns:a16="http://schemas.microsoft.com/office/drawing/2014/main" id="{FA7059D2-B254-4A67-AB58-7829EBAC0A4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109633"/>
          <a:ext cx="2009775" cy="69240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200025</xdr:colOff>
      <xdr:row>0</xdr:row>
      <xdr:rowOff>114301</xdr:rowOff>
    </xdr:from>
    <xdr:to>
      <xdr:col>0</xdr:col>
      <xdr:colOff>2057400</xdr:colOff>
      <xdr:row>3</xdr:row>
      <xdr:rowOff>147383</xdr:rowOff>
    </xdr:to>
    <xdr:pic>
      <xdr:nvPicPr>
        <xdr:cNvPr id="2" name="Imagem 2">
          <a:extLst>
            <a:ext uri="{FF2B5EF4-FFF2-40B4-BE49-F238E27FC236}">
              <a16:creationId xmlns:a16="http://schemas.microsoft.com/office/drawing/2014/main" id="{9EBF5EB3-7629-4B45-B45E-80F29AAED8B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025" y="114301"/>
          <a:ext cx="1857375" cy="680782"/>
        </a:xfrm>
        <a:prstGeom prst="rect">
          <a:avLst/>
        </a:prstGeom>
      </xdr:spPr>
    </xdr:pic>
    <xdr:clientData/>
  </xdr:twoCellAnchor>
  <xdr:oneCellAnchor>
    <xdr:from>
      <xdr:col>0</xdr:col>
      <xdr:colOff>0</xdr:colOff>
      <xdr:row>26</xdr:row>
      <xdr:rowOff>0</xdr:rowOff>
    </xdr:from>
    <xdr:ext cx="304800" cy="304800"/>
    <xdr:sp macro="" textlink="">
      <xdr:nvSpPr>
        <xdr:cNvPr id="11" name="AutoShape 3" descr="(question)">
          <a:extLst>
            <a:ext uri="{FF2B5EF4-FFF2-40B4-BE49-F238E27FC236}">
              <a16:creationId xmlns:a16="http://schemas.microsoft.com/office/drawing/2014/main" id="{56C3665B-4031-447C-B16A-491AD2A4AA9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86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12" name="AutoShape 3" descr="(question)">
          <a:extLst>
            <a:ext uri="{FF2B5EF4-FFF2-40B4-BE49-F238E27FC236}">
              <a16:creationId xmlns:a16="http://schemas.microsoft.com/office/drawing/2014/main" id="{169001B2-162D-4B31-A3B9-B76E094D91D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86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13" name="AutoShape 3" descr="(question)">
          <a:extLst>
            <a:ext uri="{FF2B5EF4-FFF2-40B4-BE49-F238E27FC236}">
              <a16:creationId xmlns:a16="http://schemas.microsoft.com/office/drawing/2014/main" id="{9AC35AE0-EA51-4FDD-9B76-0376F243CB6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86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14" name="AutoShape 3" descr="(question)">
          <a:extLst>
            <a:ext uri="{FF2B5EF4-FFF2-40B4-BE49-F238E27FC236}">
              <a16:creationId xmlns:a16="http://schemas.microsoft.com/office/drawing/2014/main" id="{145B90EE-37F4-4BFD-ACC8-DB826C6D23A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86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15" name="AutoShape 3" descr="(question)">
          <a:extLst>
            <a:ext uri="{FF2B5EF4-FFF2-40B4-BE49-F238E27FC236}">
              <a16:creationId xmlns:a16="http://schemas.microsoft.com/office/drawing/2014/main" id="{F27BCAF0-2662-46FC-8031-9A92502E1FD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86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16" name="AutoShape 3" descr="(question)">
          <a:extLst>
            <a:ext uri="{FF2B5EF4-FFF2-40B4-BE49-F238E27FC236}">
              <a16:creationId xmlns:a16="http://schemas.microsoft.com/office/drawing/2014/main" id="{8CD34AF5-E138-4399-ABC3-7E320DC1466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86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17" name="AutoShape 3" descr="(question)">
          <a:extLst>
            <a:ext uri="{FF2B5EF4-FFF2-40B4-BE49-F238E27FC236}">
              <a16:creationId xmlns:a16="http://schemas.microsoft.com/office/drawing/2014/main" id="{C1D0DEE7-B0D2-4060-92B8-6B8B04424C0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86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18" name="AutoShape 3" descr="(question)">
          <a:extLst>
            <a:ext uri="{FF2B5EF4-FFF2-40B4-BE49-F238E27FC236}">
              <a16:creationId xmlns:a16="http://schemas.microsoft.com/office/drawing/2014/main" id="{71D90FF2-200A-4282-AD4E-68EBDE26CB5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86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19" name="AutoShape 3" descr="(question)">
          <a:extLst>
            <a:ext uri="{FF2B5EF4-FFF2-40B4-BE49-F238E27FC236}">
              <a16:creationId xmlns:a16="http://schemas.microsoft.com/office/drawing/2014/main" id="{D9BF21CF-C9E3-4EC2-850B-04D9F0B1314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86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20" name="AutoShape 3" descr="(question)">
          <a:extLst>
            <a:ext uri="{FF2B5EF4-FFF2-40B4-BE49-F238E27FC236}">
              <a16:creationId xmlns:a16="http://schemas.microsoft.com/office/drawing/2014/main" id="{389C53E7-32AF-46E1-889A-813277A96C1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86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21" name="AutoShape 3" descr="(question)">
          <a:extLst>
            <a:ext uri="{FF2B5EF4-FFF2-40B4-BE49-F238E27FC236}">
              <a16:creationId xmlns:a16="http://schemas.microsoft.com/office/drawing/2014/main" id="{06AEC2F4-8E84-434B-9BDC-5937C6E43BB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86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22" name="AutoShape 3" descr="(question)">
          <a:extLst>
            <a:ext uri="{FF2B5EF4-FFF2-40B4-BE49-F238E27FC236}">
              <a16:creationId xmlns:a16="http://schemas.microsoft.com/office/drawing/2014/main" id="{AA789217-96DD-475C-A5E9-6A6D9A7C55C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86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23" name="AutoShape 3" descr="(question)">
          <a:extLst>
            <a:ext uri="{FF2B5EF4-FFF2-40B4-BE49-F238E27FC236}">
              <a16:creationId xmlns:a16="http://schemas.microsoft.com/office/drawing/2014/main" id="{D4CDEB3B-4259-47F6-AAE3-669EB68DB1E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86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24" name="AutoShape 3" descr="(question)">
          <a:extLst>
            <a:ext uri="{FF2B5EF4-FFF2-40B4-BE49-F238E27FC236}">
              <a16:creationId xmlns:a16="http://schemas.microsoft.com/office/drawing/2014/main" id="{5FB71A92-D85C-4CD2-88BA-AB6C2B78D27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86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25" name="AutoShape 3" descr="(question)">
          <a:extLst>
            <a:ext uri="{FF2B5EF4-FFF2-40B4-BE49-F238E27FC236}">
              <a16:creationId xmlns:a16="http://schemas.microsoft.com/office/drawing/2014/main" id="{76BB834C-483E-4999-8B86-69921D59300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86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26" name="AutoShape 3" descr="(question)">
          <a:extLst>
            <a:ext uri="{FF2B5EF4-FFF2-40B4-BE49-F238E27FC236}">
              <a16:creationId xmlns:a16="http://schemas.microsoft.com/office/drawing/2014/main" id="{A24999FD-98AD-4831-9004-8A4DFE6FCE7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86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27" name="AutoShape 3" descr="(question)">
          <a:extLst>
            <a:ext uri="{FF2B5EF4-FFF2-40B4-BE49-F238E27FC236}">
              <a16:creationId xmlns:a16="http://schemas.microsoft.com/office/drawing/2014/main" id="{B901ADAD-C28E-401D-ABB7-04BA40DB3C4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86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28" name="AutoShape 3" descr="(question)">
          <a:extLst>
            <a:ext uri="{FF2B5EF4-FFF2-40B4-BE49-F238E27FC236}">
              <a16:creationId xmlns:a16="http://schemas.microsoft.com/office/drawing/2014/main" id="{5816A8F6-0683-4935-8166-A2080EB5A60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86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36" name="AutoShape 3" descr="(question)">
          <a:extLst>
            <a:ext uri="{FF2B5EF4-FFF2-40B4-BE49-F238E27FC236}">
              <a16:creationId xmlns:a16="http://schemas.microsoft.com/office/drawing/2014/main" id="{E7E90E30-A043-4BCF-9E18-D0FABD90469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696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37" name="AutoShape 3" descr="(question)">
          <a:extLst>
            <a:ext uri="{FF2B5EF4-FFF2-40B4-BE49-F238E27FC236}">
              <a16:creationId xmlns:a16="http://schemas.microsoft.com/office/drawing/2014/main" id="{E42577CD-E37C-4BB1-937A-9249B4A3FA1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696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38" name="AutoShape 3" descr="(question)">
          <a:extLst>
            <a:ext uri="{FF2B5EF4-FFF2-40B4-BE49-F238E27FC236}">
              <a16:creationId xmlns:a16="http://schemas.microsoft.com/office/drawing/2014/main" id="{603CDCDC-76DB-4C12-AA6F-A0F0A2F700F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696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39" name="AutoShape 3" descr="(question)">
          <a:extLst>
            <a:ext uri="{FF2B5EF4-FFF2-40B4-BE49-F238E27FC236}">
              <a16:creationId xmlns:a16="http://schemas.microsoft.com/office/drawing/2014/main" id="{73C06E56-3178-4995-AD16-85CACC4D75E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696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40" name="AutoShape 3" descr="(question)">
          <a:extLst>
            <a:ext uri="{FF2B5EF4-FFF2-40B4-BE49-F238E27FC236}">
              <a16:creationId xmlns:a16="http://schemas.microsoft.com/office/drawing/2014/main" id="{9047B675-509E-43F8-97C0-CBB45041283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696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41" name="AutoShape 3" descr="(question)">
          <a:extLst>
            <a:ext uri="{FF2B5EF4-FFF2-40B4-BE49-F238E27FC236}">
              <a16:creationId xmlns:a16="http://schemas.microsoft.com/office/drawing/2014/main" id="{56152B52-2BC8-44C3-AF5D-171FB7C09EE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696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42" name="AutoShape 3" descr="(question)">
          <a:extLst>
            <a:ext uri="{FF2B5EF4-FFF2-40B4-BE49-F238E27FC236}">
              <a16:creationId xmlns:a16="http://schemas.microsoft.com/office/drawing/2014/main" id="{F23ADE16-18B1-4DDC-AA16-D6521401D68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696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43" name="AutoShape 3" descr="(question)">
          <a:extLst>
            <a:ext uri="{FF2B5EF4-FFF2-40B4-BE49-F238E27FC236}">
              <a16:creationId xmlns:a16="http://schemas.microsoft.com/office/drawing/2014/main" id="{50FAB76F-149D-4FF6-8457-9104A149DA8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696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44" name="AutoShape 3" descr="(question)">
          <a:extLst>
            <a:ext uri="{FF2B5EF4-FFF2-40B4-BE49-F238E27FC236}">
              <a16:creationId xmlns:a16="http://schemas.microsoft.com/office/drawing/2014/main" id="{813CA691-A68B-4DB3-9C87-7A596059631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696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45" name="AutoShape 3" descr="(question)">
          <a:extLst>
            <a:ext uri="{FF2B5EF4-FFF2-40B4-BE49-F238E27FC236}">
              <a16:creationId xmlns:a16="http://schemas.microsoft.com/office/drawing/2014/main" id="{6F0D9629-A779-4FDF-8C73-6F44E413598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696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46" name="AutoShape 3" descr="(question)">
          <a:extLst>
            <a:ext uri="{FF2B5EF4-FFF2-40B4-BE49-F238E27FC236}">
              <a16:creationId xmlns:a16="http://schemas.microsoft.com/office/drawing/2014/main" id="{804B6EBD-5BE9-4DC0-A314-EF46BEE0746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696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47" name="AutoShape 3" descr="(question)">
          <a:extLst>
            <a:ext uri="{FF2B5EF4-FFF2-40B4-BE49-F238E27FC236}">
              <a16:creationId xmlns:a16="http://schemas.microsoft.com/office/drawing/2014/main" id="{985AD4F2-E5E5-4FCA-A130-3C331E9140D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696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48" name="AutoShape 3" descr="(question)">
          <a:extLst>
            <a:ext uri="{FF2B5EF4-FFF2-40B4-BE49-F238E27FC236}">
              <a16:creationId xmlns:a16="http://schemas.microsoft.com/office/drawing/2014/main" id="{7145972D-B106-421F-BFE0-3FA6FD75D60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696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49" name="AutoShape 3" descr="(question)">
          <a:extLst>
            <a:ext uri="{FF2B5EF4-FFF2-40B4-BE49-F238E27FC236}">
              <a16:creationId xmlns:a16="http://schemas.microsoft.com/office/drawing/2014/main" id="{FBFFC685-0B57-474B-B135-2FEC8F84DE7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696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0" name="AutoShape 3" descr="(question)">
          <a:extLst>
            <a:ext uri="{FF2B5EF4-FFF2-40B4-BE49-F238E27FC236}">
              <a16:creationId xmlns:a16="http://schemas.microsoft.com/office/drawing/2014/main" id="{8FB39D4D-ABDE-4D4E-A975-06AC39E56F2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696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1" name="AutoShape 3" descr="(question)">
          <a:extLst>
            <a:ext uri="{FF2B5EF4-FFF2-40B4-BE49-F238E27FC236}">
              <a16:creationId xmlns:a16="http://schemas.microsoft.com/office/drawing/2014/main" id="{4711DB1A-348B-45B7-A764-AC81F54B29E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696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2" name="AutoShape 3" descr="(question)">
          <a:extLst>
            <a:ext uri="{FF2B5EF4-FFF2-40B4-BE49-F238E27FC236}">
              <a16:creationId xmlns:a16="http://schemas.microsoft.com/office/drawing/2014/main" id="{E2002CF8-08DC-4983-86DF-3EA1190F1A1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696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3" name="AutoShape 3" descr="(question)">
          <a:extLst>
            <a:ext uri="{FF2B5EF4-FFF2-40B4-BE49-F238E27FC236}">
              <a16:creationId xmlns:a16="http://schemas.microsoft.com/office/drawing/2014/main" id="{55471373-D372-4C96-9166-5A7F36B15A4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696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4" name="AutoShape 3" descr="(question)">
          <a:extLst>
            <a:ext uri="{FF2B5EF4-FFF2-40B4-BE49-F238E27FC236}">
              <a16:creationId xmlns:a16="http://schemas.microsoft.com/office/drawing/2014/main" id="{70316918-271E-482D-B444-EEBCABB8CC6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696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5" name="AutoShape 3" descr="(question)">
          <a:extLst>
            <a:ext uri="{FF2B5EF4-FFF2-40B4-BE49-F238E27FC236}">
              <a16:creationId xmlns:a16="http://schemas.microsoft.com/office/drawing/2014/main" id="{F2241A07-7287-4D0F-BA0A-7FD921514EB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696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6" name="AutoShape 3" descr="(question)">
          <a:extLst>
            <a:ext uri="{FF2B5EF4-FFF2-40B4-BE49-F238E27FC236}">
              <a16:creationId xmlns:a16="http://schemas.microsoft.com/office/drawing/2014/main" id="{3A11DB78-E6A3-4B3E-99F9-52ADA15D16F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696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7" name="AutoShape 3" descr="(question)">
          <a:extLst>
            <a:ext uri="{FF2B5EF4-FFF2-40B4-BE49-F238E27FC236}">
              <a16:creationId xmlns:a16="http://schemas.microsoft.com/office/drawing/2014/main" id="{F0524791-BF02-42E4-98DC-50C46D5B7DF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696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8" name="AutoShape 3" descr="(question)">
          <a:extLst>
            <a:ext uri="{FF2B5EF4-FFF2-40B4-BE49-F238E27FC236}">
              <a16:creationId xmlns:a16="http://schemas.microsoft.com/office/drawing/2014/main" id="{39D4DA26-2ED1-4C1B-9488-2C68869B1C0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696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9" name="AutoShape 3" descr="(question)">
          <a:extLst>
            <a:ext uri="{FF2B5EF4-FFF2-40B4-BE49-F238E27FC236}">
              <a16:creationId xmlns:a16="http://schemas.microsoft.com/office/drawing/2014/main" id="{B9E72B92-3ABE-4AF8-9A57-0686ADAE1F6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696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0" name="AutoShape 3" descr="(question)">
          <a:extLst>
            <a:ext uri="{FF2B5EF4-FFF2-40B4-BE49-F238E27FC236}">
              <a16:creationId xmlns:a16="http://schemas.microsoft.com/office/drawing/2014/main" id="{D843C2A9-6649-4F68-A1E5-71DA2774E84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696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1" name="AutoShape 3" descr="(question)">
          <a:extLst>
            <a:ext uri="{FF2B5EF4-FFF2-40B4-BE49-F238E27FC236}">
              <a16:creationId xmlns:a16="http://schemas.microsoft.com/office/drawing/2014/main" id="{10C17164-7C21-4EF5-93F5-360A93A0E12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696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2" name="AutoShape 3" descr="(question)">
          <a:extLst>
            <a:ext uri="{FF2B5EF4-FFF2-40B4-BE49-F238E27FC236}">
              <a16:creationId xmlns:a16="http://schemas.microsoft.com/office/drawing/2014/main" id="{3FC54B77-9BB2-4420-9D17-BA7296EFFE4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696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3" name="AutoShape 3" descr="(question)">
          <a:extLst>
            <a:ext uri="{FF2B5EF4-FFF2-40B4-BE49-F238E27FC236}">
              <a16:creationId xmlns:a16="http://schemas.microsoft.com/office/drawing/2014/main" id="{1BB79C74-F00D-4B02-83AC-EB4AA09D36F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696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66" name="AutoShape 3" descr="(question)">
          <a:extLst>
            <a:ext uri="{FF2B5EF4-FFF2-40B4-BE49-F238E27FC236}">
              <a16:creationId xmlns:a16="http://schemas.microsoft.com/office/drawing/2014/main" id="{54BDE68C-FB0C-4596-AF7C-265B2465A88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67" name="AutoShape 3" descr="(question)">
          <a:extLst>
            <a:ext uri="{FF2B5EF4-FFF2-40B4-BE49-F238E27FC236}">
              <a16:creationId xmlns:a16="http://schemas.microsoft.com/office/drawing/2014/main" id="{B4F4CC0A-CBBE-4175-BADD-40406461DDD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68" name="AutoShape 3" descr="(question)">
          <a:extLst>
            <a:ext uri="{FF2B5EF4-FFF2-40B4-BE49-F238E27FC236}">
              <a16:creationId xmlns:a16="http://schemas.microsoft.com/office/drawing/2014/main" id="{7163C74E-527C-43CB-BEF7-C70D4DDB6D1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69" name="AutoShape 3" descr="(question)">
          <a:extLst>
            <a:ext uri="{FF2B5EF4-FFF2-40B4-BE49-F238E27FC236}">
              <a16:creationId xmlns:a16="http://schemas.microsoft.com/office/drawing/2014/main" id="{7B25B7B9-FB12-4165-B7DD-93490B9C0EE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70" name="AutoShape 3" descr="(question)">
          <a:extLst>
            <a:ext uri="{FF2B5EF4-FFF2-40B4-BE49-F238E27FC236}">
              <a16:creationId xmlns:a16="http://schemas.microsoft.com/office/drawing/2014/main" id="{E7E58340-C6D2-4F04-A14D-4C921FDEDA3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71" name="AutoShape 3" descr="(question)">
          <a:extLst>
            <a:ext uri="{FF2B5EF4-FFF2-40B4-BE49-F238E27FC236}">
              <a16:creationId xmlns:a16="http://schemas.microsoft.com/office/drawing/2014/main" id="{6DFF67E3-7374-4BE4-ACC7-80818A6A78A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72" name="AutoShape 3" descr="(question)">
          <a:extLst>
            <a:ext uri="{FF2B5EF4-FFF2-40B4-BE49-F238E27FC236}">
              <a16:creationId xmlns:a16="http://schemas.microsoft.com/office/drawing/2014/main" id="{EC72F583-6A23-4F0E-9C3B-3B4ADCF8180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73" name="AutoShape 3" descr="(question)">
          <a:extLst>
            <a:ext uri="{FF2B5EF4-FFF2-40B4-BE49-F238E27FC236}">
              <a16:creationId xmlns:a16="http://schemas.microsoft.com/office/drawing/2014/main" id="{026D7FCC-4B34-41BF-AA41-842AD765E57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74" name="AutoShape 3" descr="(question)">
          <a:extLst>
            <a:ext uri="{FF2B5EF4-FFF2-40B4-BE49-F238E27FC236}">
              <a16:creationId xmlns:a16="http://schemas.microsoft.com/office/drawing/2014/main" id="{297E2A0C-0209-485B-9FBD-157F46DFD8C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75" name="AutoShape 3" descr="(question)">
          <a:extLst>
            <a:ext uri="{FF2B5EF4-FFF2-40B4-BE49-F238E27FC236}">
              <a16:creationId xmlns:a16="http://schemas.microsoft.com/office/drawing/2014/main" id="{901D978A-4280-4C23-8A8E-4B6EC247933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76" name="AutoShape 3" descr="(question)">
          <a:extLst>
            <a:ext uri="{FF2B5EF4-FFF2-40B4-BE49-F238E27FC236}">
              <a16:creationId xmlns:a16="http://schemas.microsoft.com/office/drawing/2014/main" id="{1D70E568-6173-4CDB-8D46-56E9B9900F7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77" name="AutoShape 3" descr="(question)">
          <a:extLst>
            <a:ext uri="{FF2B5EF4-FFF2-40B4-BE49-F238E27FC236}">
              <a16:creationId xmlns:a16="http://schemas.microsoft.com/office/drawing/2014/main" id="{8A5068E9-29B7-47B7-A758-68F57535BA4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78" name="AutoShape 3" descr="(question)">
          <a:extLst>
            <a:ext uri="{FF2B5EF4-FFF2-40B4-BE49-F238E27FC236}">
              <a16:creationId xmlns:a16="http://schemas.microsoft.com/office/drawing/2014/main" id="{FAB740A3-D5DD-48D0-92DE-ABA04BD5019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79" name="AutoShape 3" descr="(question)">
          <a:extLst>
            <a:ext uri="{FF2B5EF4-FFF2-40B4-BE49-F238E27FC236}">
              <a16:creationId xmlns:a16="http://schemas.microsoft.com/office/drawing/2014/main" id="{6AB4BBE2-B9AF-4BA7-9159-458696C93EB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80" name="AutoShape 3" descr="(question)">
          <a:extLst>
            <a:ext uri="{FF2B5EF4-FFF2-40B4-BE49-F238E27FC236}">
              <a16:creationId xmlns:a16="http://schemas.microsoft.com/office/drawing/2014/main" id="{629B665A-44F7-4B66-8E87-040AAADF9F2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81" name="AutoShape 3" descr="(question)">
          <a:extLst>
            <a:ext uri="{FF2B5EF4-FFF2-40B4-BE49-F238E27FC236}">
              <a16:creationId xmlns:a16="http://schemas.microsoft.com/office/drawing/2014/main" id="{81B1E5C8-80F3-4D3F-AAE3-B1763D2A73F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82" name="AutoShape 3" descr="(question)">
          <a:extLst>
            <a:ext uri="{FF2B5EF4-FFF2-40B4-BE49-F238E27FC236}">
              <a16:creationId xmlns:a16="http://schemas.microsoft.com/office/drawing/2014/main" id="{217B6B13-A663-4326-94FF-3E52ECE0BAF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83" name="AutoShape 3" descr="(question)">
          <a:extLst>
            <a:ext uri="{FF2B5EF4-FFF2-40B4-BE49-F238E27FC236}">
              <a16:creationId xmlns:a16="http://schemas.microsoft.com/office/drawing/2014/main" id="{21D35383-BD64-4593-B2AF-5499FC4437A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84" name="AutoShape 3" descr="(question)">
          <a:extLst>
            <a:ext uri="{FF2B5EF4-FFF2-40B4-BE49-F238E27FC236}">
              <a16:creationId xmlns:a16="http://schemas.microsoft.com/office/drawing/2014/main" id="{5143E715-C4D3-41E8-A397-67FDBCE3460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85" name="AutoShape 3" descr="(question)">
          <a:extLst>
            <a:ext uri="{FF2B5EF4-FFF2-40B4-BE49-F238E27FC236}">
              <a16:creationId xmlns:a16="http://schemas.microsoft.com/office/drawing/2014/main" id="{65642775-392E-448F-AC86-A83CA3A8988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86" name="AutoShape 3" descr="(question)">
          <a:extLst>
            <a:ext uri="{FF2B5EF4-FFF2-40B4-BE49-F238E27FC236}">
              <a16:creationId xmlns:a16="http://schemas.microsoft.com/office/drawing/2014/main" id="{52169C3F-DB60-4759-B899-AD1338C4DF5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87" name="AutoShape 3" descr="(question)">
          <a:extLst>
            <a:ext uri="{FF2B5EF4-FFF2-40B4-BE49-F238E27FC236}">
              <a16:creationId xmlns:a16="http://schemas.microsoft.com/office/drawing/2014/main" id="{7C0DD250-A882-4D63-AA1A-6EBBE800874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88" name="AutoShape 3" descr="(question)">
          <a:extLst>
            <a:ext uri="{FF2B5EF4-FFF2-40B4-BE49-F238E27FC236}">
              <a16:creationId xmlns:a16="http://schemas.microsoft.com/office/drawing/2014/main" id="{8084D769-23E5-4563-8A4D-B47DD8EF583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89" name="AutoShape 3" descr="(question)">
          <a:extLst>
            <a:ext uri="{FF2B5EF4-FFF2-40B4-BE49-F238E27FC236}">
              <a16:creationId xmlns:a16="http://schemas.microsoft.com/office/drawing/2014/main" id="{CD1729CB-67A2-4B0A-859A-C8B4C5A6EDF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90" name="AutoShape 3" descr="(question)">
          <a:extLst>
            <a:ext uri="{FF2B5EF4-FFF2-40B4-BE49-F238E27FC236}">
              <a16:creationId xmlns:a16="http://schemas.microsoft.com/office/drawing/2014/main" id="{324BB33A-C7D9-4457-9134-628E9F9878F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91" name="AutoShape 3" descr="(question)">
          <a:extLst>
            <a:ext uri="{FF2B5EF4-FFF2-40B4-BE49-F238E27FC236}">
              <a16:creationId xmlns:a16="http://schemas.microsoft.com/office/drawing/2014/main" id="{6ED9FC7E-7165-45C7-8773-149700A2F86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92" name="AutoShape 3" descr="(question)">
          <a:extLst>
            <a:ext uri="{FF2B5EF4-FFF2-40B4-BE49-F238E27FC236}">
              <a16:creationId xmlns:a16="http://schemas.microsoft.com/office/drawing/2014/main" id="{50DF974D-1CC5-4EEA-8DDF-8C46AD2255C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93" name="AutoShape 3" descr="(question)">
          <a:extLst>
            <a:ext uri="{FF2B5EF4-FFF2-40B4-BE49-F238E27FC236}">
              <a16:creationId xmlns:a16="http://schemas.microsoft.com/office/drawing/2014/main" id="{51028286-6534-4BEB-BD96-BF576BDA257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94" name="AutoShape 3" descr="(question)">
          <a:extLst>
            <a:ext uri="{FF2B5EF4-FFF2-40B4-BE49-F238E27FC236}">
              <a16:creationId xmlns:a16="http://schemas.microsoft.com/office/drawing/2014/main" id="{B3241AF0-1304-4A50-BCFF-3361027EB6B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95" name="AutoShape 3" descr="(question)">
          <a:extLst>
            <a:ext uri="{FF2B5EF4-FFF2-40B4-BE49-F238E27FC236}">
              <a16:creationId xmlns:a16="http://schemas.microsoft.com/office/drawing/2014/main" id="{D3833A19-1F03-42F9-B1BC-AB426CF24CA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96" name="AutoShape 3" descr="(question)">
          <a:extLst>
            <a:ext uri="{FF2B5EF4-FFF2-40B4-BE49-F238E27FC236}">
              <a16:creationId xmlns:a16="http://schemas.microsoft.com/office/drawing/2014/main" id="{333899AD-8A06-4834-9984-F6D540E624A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97" name="AutoShape 3" descr="(question)">
          <a:extLst>
            <a:ext uri="{FF2B5EF4-FFF2-40B4-BE49-F238E27FC236}">
              <a16:creationId xmlns:a16="http://schemas.microsoft.com/office/drawing/2014/main" id="{639E31EA-F42C-4B8A-B341-20F16C33956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98" name="AutoShape 3" descr="(question)">
          <a:extLst>
            <a:ext uri="{FF2B5EF4-FFF2-40B4-BE49-F238E27FC236}">
              <a16:creationId xmlns:a16="http://schemas.microsoft.com/office/drawing/2014/main" id="{EF946EAA-409A-4DBE-87BB-E62727F7982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99" name="AutoShape 3" descr="(question)">
          <a:extLst>
            <a:ext uri="{FF2B5EF4-FFF2-40B4-BE49-F238E27FC236}">
              <a16:creationId xmlns:a16="http://schemas.microsoft.com/office/drawing/2014/main" id="{67F9895F-9501-40F6-90F0-A83B6441C48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00" name="AutoShape 3" descr="(question)">
          <a:extLst>
            <a:ext uri="{FF2B5EF4-FFF2-40B4-BE49-F238E27FC236}">
              <a16:creationId xmlns:a16="http://schemas.microsoft.com/office/drawing/2014/main" id="{E223057C-2F20-4DEE-A894-A6B83E89C6D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01" name="AutoShape 3" descr="(question)">
          <a:extLst>
            <a:ext uri="{FF2B5EF4-FFF2-40B4-BE49-F238E27FC236}">
              <a16:creationId xmlns:a16="http://schemas.microsoft.com/office/drawing/2014/main" id="{C2991EBF-453C-4078-A193-295342FEEFA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02" name="AutoShape 3" descr="(question)">
          <a:extLst>
            <a:ext uri="{FF2B5EF4-FFF2-40B4-BE49-F238E27FC236}">
              <a16:creationId xmlns:a16="http://schemas.microsoft.com/office/drawing/2014/main" id="{98C1340E-B577-4F0A-8855-67D6928CAEE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03" name="AutoShape 3" descr="(question)">
          <a:extLst>
            <a:ext uri="{FF2B5EF4-FFF2-40B4-BE49-F238E27FC236}">
              <a16:creationId xmlns:a16="http://schemas.microsoft.com/office/drawing/2014/main" id="{9E22F6C4-4658-472E-9163-1CE187B92DD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04" name="AutoShape 3" descr="(question)">
          <a:extLst>
            <a:ext uri="{FF2B5EF4-FFF2-40B4-BE49-F238E27FC236}">
              <a16:creationId xmlns:a16="http://schemas.microsoft.com/office/drawing/2014/main" id="{2E68BA4A-E735-49F4-AE52-5A2BED7D993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05" name="AutoShape 3" descr="(question)">
          <a:extLst>
            <a:ext uri="{FF2B5EF4-FFF2-40B4-BE49-F238E27FC236}">
              <a16:creationId xmlns:a16="http://schemas.microsoft.com/office/drawing/2014/main" id="{83F10E64-1414-4858-A50A-290AD72D9F0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06" name="AutoShape 3" descr="(question)">
          <a:extLst>
            <a:ext uri="{FF2B5EF4-FFF2-40B4-BE49-F238E27FC236}">
              <a16:creationId xmlns:a16="http://schemas.microsoft.com/office/drawing/2014/main" id="{705EED51-4D74-4C78-89AB-ADB286A4B74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07" name="AutoShape 3" descr="(question)">
          <a:extLst>
            <a:ext uri="{FF2B5EF4-FFF2-40B4-BE49-F238E27FC236}">
              <a16:creationId xmlns:a16="http://schemas.microsoft.com/office/drawing/2014/main" id="{E066629C-237C-46BD-A81B-3423258507F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08" name="AutoShape 3" descr="(question)">
          <a:extLst>
            <a:ext uri="{FF2B5EF4-FFF2-40B4-BE49-F238E27FC236}">
              <a16:creationId xmlns:a16="http://schemas.microsoft.com/office/drawing/2014/main" id="{8623DC34-460B-4899-AEDB-808572745D5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09" name="AutoShape 3" descr="(question)">
          <a:extLst>
            <a:ext uri="{FF2B5EF4-FFF2-40B4-BE49-F238E27FC236}">
              <a16:creationId xmlns:a16="http://schemas.microsoft.com/office/drawing/2014/main" id="{4968E5AB-75D8-42DA-B8D3-FC8D9BE9431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10" name="AutoShape 3" descr="(question)">
          <a:extLst>
            <a:ext uri="{FF2B5EF4-FFF2-40B4-BE49-F238E27FC236}">
              <a16:creationId xmlns:a16="http://schemas.microsoft.com/office/drawing/2014/main" id="{6EEC1EF5-17B3-4043-B0D6-CD3D60D02A8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11" name="AutoShape 3" descr="(question)">
          <a:extLst>
            <a:ext uri="{FF2B5EF4-FFF2-40B4-BE49-F238E27FC236}">
              <a16:creationId xmlns:a16="http://schemas.microsoft.com/office/drawing/2014/main" id="{8F87210A-20D2-47D2-A391-974531A7561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12" name="AutoShape 3" descr="(question)">
          <a:extLst>
            <a:ext uri="{FF2B5EF4-FFF2-40B4-BE49-F238E27FC236}">
              <a16:creationId xmlns:a16="http://schemas.microsoft.com/office/drawing/2014/main" id="{0555ECDC-AEEB-40C4-AD9E-97C82E816D7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13" name="AutoShape 3" descr="(question)">
          <a:extLst>
            <a:ext uri="{FF2B5EF4-FFF2-40B4-BE49-F238E27FC236}">
              <a16:creationId xmlns:a16="http://schemas.microsoft.com/office/drawing/2014/main" id="{0E8108FD-7247-48E8-9E7F-237D90B667B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14" name="AutoShape 3" descr="(question)">
          <a:extLst>
            <a:ext uri="{FF2B5EF4-FFF2-40B4-BE49-F238E27FC236}">
              <a16:creationId xmlns:a16="http://schemas.microsoft.com/office/drawing/2014/main" id="{FEE22F46-8F36-4584-AA98-4E785D130C5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15" name="AutoShape 3" descr="(question)">
          <a:extLst>
            <a:ext uri="{FF2B5EF4-FFF2-40B4-BE49-F238E27FC236}">
              <a16:creationId xmlns:a16="http://schemas.microsoft.com/office/drawing/2014/main" id="{EA33373D-CC6D-40C1-9F40-C036AE42306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16" name="AutoShape 3" descr="(question)">
          <a:extLst>
            <a:ext uri="{FF2B5EF4-FFF2-40B4-BE49-F238E27FC236}">
              <a16:creationId xmlns:a16="http://schemas.microsoft.com/office/drawing/2014/main" id="{567D34C7-348F-41FC-A520-511D638BBAC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17" name="AutoShape 3" descr="(question)">
          <a:extLst>
            <a:ext uri="{FF2B5EF4-FFF2-40B4-BE49-F238E27FC236}">
              <a16:creationId xmlns:a16="http://schemas.microsoft.com/office/drawing/2014/main" id="{D787B572-423D-41DE-8FC3-E6CBA5E75A1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18" name="AutoShape 3" descr="(question)">
          <a:extLst>
            <a:ext uri="{FF2B5EF4-FFF2-40B4-BE49-F238E27FC236}">
              <a16:creationId xmlns:a16="http://schemas.microsoft.com/office/drawing/2014/main" id="{892D9416-2712-4C4D-801A-85A3BEF8678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19" name="AutoShape 3" descr="(question)">
          <a:extLst>
            <a:ext uri="{FF2B5EF4-FFF2-40B4-BE49-F238E27FC236}">
              <a16:creationId xmlns:a16="http://schemas.microsoft.com/office/drawing/2014/main" id="{89F43CAE-CD78-4374-B77B-1E6A0D0E069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20" name="AutoShape 3" descr="(question)">
          <a:extLst>
            <a:ext uri="{FF2B5EF4-FFF2-40B4-BE49-F238E27FC236}">
              <a16:creationId xmlns:a16="http://schemas.microsoft.com/office/drawing/2014/main" id="{3B48315D-F098-4D94-AE4E-7EB319511E5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21" name="AutoShape 3" descr="(question)">
          <a:extLst>
            <a:ext uri="{FF2B5EF4-FFF2-40B4-BE49-F238E27FC236}">
              <a16:creationId xmlns:a16="http://schemas.microsoft.com/office/drawing/2014/main" id="{903C27E8-3150-4475-A5EB-9F4514245AF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22" name="AutoShape 3" descr="(question)">
          <a:extLst>
            <a:ext uri="{FF2B5EF4-FFF2-40B4-BE49-F238E27FC236}">
              <a16:creationId xmlns:a16="http://schemas.microsoft.com/office/drawing/2014/main" id="{AC06D8E6-7FBB-4919-82EF-EB528AF7C5A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23" name="AutoShape 3" descr="(question)">
          <a:extLst>
            <a:ext uri="{FF2B5EF4-FFF2-40B4-BE49-F238E27FC236}">
              <a16:creationId xmlns:a16="http://schemas.microsoft.com/office/drawing/2014/main" id="{5505EC87-F0CA-4FE9-AEDB-F39670A6EB0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24" name="AutoShape 3" descr="(question)">
          <a:extLst>
            <a:ext uri="{FF2B5EF4-FFF2-40B4-BE49-F238E27FC236}">
              <a16:creationId xmlns:a16="http://schemas.microsoft.com/office/drawing/2014/main" id="{5D6C6E8A-7920-4156-997A-52D016C4446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25" name="AutoShape 3" descr="(question)">
          <a:extLst>
            <a:ext uri="{FF2B5EF4-FFF2-40B4-BE49-F238E27FC236}">
              <a16:creationId xmlns:a16="http://schemas.microsoft.com/office/drawing/2014/main" id="{21FF838E-BB04-4CC8-9A91-D55119DB834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26" name="AutoShape 3" descr="(question)">
          <a:extLst>
            <a:ext uri="{FF2B5EF4-FFF2-40B4-BE49-F238E27FC236}">
              <a16:creationId xmlns:a16="http://schemas.microsoft.com/office/drawing/2014/main" id="{3DC64249-F9C1-48CE-8A1A-A6006D462C2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27" name="AutoShape 3" descr="(question)">
          <a:extLst>
            <a:ext uri="{FF2B5EF4-FFF2-40B4-BE49-F238E27FC236}">
              <a16:creationId xmlns:a16="http://schemas.microsoft.com/office/drawing/2014/main" id="{FA8CB9FB-9561-4689-BB4C-2997103A55E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28" name="AutoShape 3" descr="(question)">
          <a:extLst>
            <a:ext uri="{FF2B5EF4-FFF2-40B4-BE49-F238E27FC236}">
              <a16:creationId xmlns:a16="http://schemas.microsoft.com/office/drawing/2014/main" id="{0FDFB573-AFDC-4614-858E-508442C68A6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29" name="AutoShape 3" descr="(question)">
          <a:extLst>
            <a:ext uri="{FF2B5EF4-FFF2-40B4-BE49-F238E27FC236}">
              <a16:creationId xmlns:a16="http://schemas.microsoft.com/office/drawing/2014/main" id="{624621C2-9CBC-4E53-876A-FCDEF504A60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30" name="AutoShape 3" descr="(question)">
          <a:extLst>
            <a:ext uri="{FF2B5EF4-FFF2-40B4-BE49-F238E27FC236}">
              <a16:creationId xmlns:a16="http://schemas.microsoft.com/office/drawing/2014/main" id="{D9EFAA21-FA63-4B3F-AC97-97D492EA0B9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31" name="AutoShape 3" descr="(question)">
          <a:extLst>
            <a:ext uri="{FF2B5EF4-FFF2-40B4-BE49-F238E27FC236}">
              <a16:creationId xmlns:a16="http://schemas.microsoft.com/office/drawing/2014/main" id="{8EA4DB1D-DF51-4DEE-B86D-16374ADE3B0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32" name="AutoShape 3" descr="(question)">
          <a:extLst>
            <a:ext uri="{FF2B5EF4-FFF2-40B4-BE49-F238E27FC236}">
              <a16:creationId xmlns:a16="http://schemas.microsoft.com/office/drawing/2014/main" id="{6987EF57-44CD-4367-937E-77A2DA714C5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33" name="AutoShape 3" descr="(question)">
          <a:extLst>
            <a:ext uri="{FF2B5EF4-FFF2-40B4-BE49-F238E27FC236}">
              <a16:creationId xmlns:a16="http://schemas.microsoft.com/office/drawing/2014/main" id="{A1816287-E647-4DA4-B564-DDBA75BCE8C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34" name="AutoShape 3" descr="(question)">
          <a:extLst>
            <a:ext uri="{FF2B5EF4-FFF2-40B4-BE49-F238E27FC236}">
              <a16:creationId xmlns:a16="http://schemas.microsoft.com/office/drawing/2014/main" id="{7B9CF39A-FF19-4F41-A899-F1C7D9876AA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35" name="AutoShape 3" descr="(question)">
          <a:extLst>
            <a:ext uri="{FF2B5EF4-FFF2-40B4-BE49-F238E27FC236}">
              <a16:creationId xmlns:a16="http://schemas.microsoft.com/office/drawing/2014/main" id="{24B5A376-C334-44B4-BF87-167949A53FB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36" name="AutoShape 3" descr="(question)">
          <a:extLst>
            <a:ext uri="{FF2B5EF4-FFF2-40B4-BE49-F238E27FC236}">
              <a16:creationId xmlns:a16="http://schemas.microsoft.com/office/drawing/2014/main" id="{31732088-1C22-42DD-8FDD-54871311E98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37" name="AutoShape 3" descr="(question)">
          <a:extLst>
            <a:ext uri="{FF2B5EF4-FFF2-40B4-BE49-F238E27FC236}">
              <a16:creationId xmlns:a16="http://schemas.microsoft.com/office/drawing/2014/main" id="{7B92BC9F-84D1-4FDD-B112-8266E5D27E2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38" name="AutoShape 3" descr="(question)">
          <a:extLst>
            <a:ext uri="{FF2B5EF4-FFF2-40B4-BE49-F238E27FC236}">
              <a16:creationId xmlns:a16="http://schemas.microsoft.com/office/drawing/2014/main" id="{EDA869AF-1F6D-4E15-A6B4-F28C0569CB3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39" name="AutoShape 3" descr="(question)">
          <a:extLst>
            <a:ext uri="{FF2B5EF4-FFF2-40B4-BE49-F238E27FC236}">
              <a16:creationId xmlns:a16="http://schemas.microsoft.com/office/drawing/2014/main" id="{FC1666BB-F7B3-48A7-A322-78EC365BAEA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40" name="AutoShape 3" descr="(question)">
          <a:extLst>
            <a:ext uri="{FF2B5EF4-FFF2-40B4-BE49-F238E27FC236}">
              <a16:creationId xmlns:a16="http://schemas.microsoft.com/office/drawing/2014/main" id="{DDDDC664-00B7-4A0F-9E60-24A7AC5A008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41" name="AutoShape 3" descr="(question)">
          <a:extLst>
            <a:ext uri="{FF2B5EF4-FFF2-40B4-BE49-F238E27FC236}">
              <a16:creationId xmlns:a16="http://schemas.microsoft.com/office/drawing/2014/main" id="{08105AC0-95EC-43B5-9515-D21FF76E4EC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42" name="AutoShape 3" descr="(question)">
          <a:extLst>
            <a:ext uri="{FF2B5EF4-FFF2-40B4-BE49-F238E27FC236}">
              <a16:creationId xmlns:a16="http://schemas.microsoft.com/office/drawing/2014/main" id="{93C7746A-964A-482B-A8AD-1816ECFAB23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43" name="AutoShape 3" descr="(question)">
          <a:extLst>
            <a:ext uri="{FF2B5EF4-FFF2-40B4-BE49-F238E27FC236}">
              <a16:creationId xmlns:a16="http://schemas.microsoft.com/office/drawing/2014/main" id="{788043ED-A16F-4BE7-A894-804532F4C94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44" name="AutoShape 3" descr="(question)">
          <a:extLst>
            <a:ext uri="{FF2B5EF4-FFF2-40B4-BE49-F238E27FC236}">
              <a16:creationId xmlns:a16="http://schemas.microsoft.com/office/drawing/2014/main" id="{D7735DC0-B2C0-4390-A1C6-E7A4FC41688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45" name="AutoShape 3" descr="(question)">
          <a:extLst>
            <a:ext uri="{FF2B5EF4-FFF2-40B4-BE49-F238E27FC236}">
              <a16:creationId xmlns:a16="http://schemas.microsoft.com/office/drawing/2014/main" id="{5A5F6DCC-6DBE-45EA-9DDC-A5EC3E3871C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46" name="AutoShape 3" descr="(question)">
          <a:extLst>
            <a:ext uri="{FF2B5EF4-FFF2-40B4-BE49-F238E27FC236}">
              <a16:creationId xmlns:a16="http://schemas.microsoft.com/office/drawing/2014/main" id="{0945B9E1-1222-47EE-8837-EF744492C4A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47" name="AutoShape 3" descr="(question)">
          <a:extLst>
            <a:ext uri="{FF2B5EF4-FFF2-40B4-BE49-F238E27FC236}">
              <a16:creationId xmlns:a16="http://schemas.microsoft.com/office/drawing/2014/main" id="{E11592B6-0F60-4978-AAEA-7294741390A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48" name="AutoShape 3" descr="(question)">
          <a:extLst>
            <a:ext uri="{FF2B5EF4-FFF2-40B4-BE49-F238E27FC236}">
              <a16:creationId xmlns:a16="http://schemas.microsoft.com/office/drawing/2014/main" id="{E7148802-DBCC-44B8-B625-18DFFE4B268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49" name="AutoShape 3" descr="(question)">
          <a:extLst>
            <a:ext uri="{FF2B5EF4-FFF2-40B4-BE49-F238E27FC236}">
              <a16:creationId xmlns:a16="http://schemas.microsoft.com/office/drawing/2014/main" id="{3D5B53F1-3E98-4894-A22D-99D0DF85721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50" name="AutoShape 3" descr="(question)">
          <a:extLst>
            <a:ext uri="{FF2B5EF4-FFF2-40B4-BE49-F238E27FC236}">
              <a16:creationId xmlns:a16="http://schemas.microsoft.com/office/drawing/2014/main" id="{CB2434CB-9584-4223-9BBC-3C9FD550731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51" name="AutoShape 3" descr="(question)">
          <a:extLst>
            <a:ext uri="{FF2B5EF4-FFF2-40B4-BE49-F238E27FC236}">
              <a16:creationId xmlns:a16="http://schemas.microsoft.com/office/drawing/2014/main" id="{57BCB598-0D40-422F-87F3-2CA692ABF58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52" name="AutoShape 3" descr="(question)">
          <a:extLst>
            <a:ext uri="{FF2B5EF4-FFF2-40B4-BE49-F238E27FC236}">
              <a16:creationId xmlns:a16="http://schemas.microsoft.com/office/drawing/2014/main" id="{A18AB236-069B-492C-80F1-D9D60420231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53" name="AutoShape 3" descr="(question)">
          <a:extLst>
            <a:ext uri="{FF2B5EF4-FFF2-40B4-BE49-F238E27FC236}">
              <a16:creationId xmlns:a16="http://schemas.microsoft.com/office/drawing/2014/main" id="{512D9E00-0123-4B61-8C2E-97E971BC0B1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54" name="AutoShape 3" descr="(question)">
          <a:extLst>
            <a:ext uri="{FF2B5EF4-FFF2-40B4-BE49-F238E27FC236}">
              <a16:creationId xmlns:a16="http://schemas.microsoft.com/office/drawing/2014/main" id="{656117C1-C919-436F-B8CA-905C3D25717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55" name="AutoShape 3" descr="(question)">
          <a:extLst>
            <a:ext uri="{FF2B5EF4-FFF2-40B4-BE49-F238E27FC236}">
              <a16:creationId xmlns:a16="http://schemas.microsoft.com/office/drawing/2014/main" id="{41E946D8-C944-47CA-9E5D-2E779FB5B6B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56" name="AutoShape 3" descr="(question)">
          <a:extLst>
            <a:ext uri="{FF2B5EF4-FFF2-40B4-BE49-F238E27FC236}">
              <a16:creationId xmlns:a16="http://schemas.microsoft.com/office/drawing/2014/main" id="{517642B6-4B5A-4537-A981-1F8BAE7A182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57" name="AutoShape 3" descr="(question)">
          <a:extLst>
            <a:ext uri="{FF2B5EF4-FFF2-40B4-BE49-F238E27FC236}">
              <a16:creationId xmlns:a16="http://schemas.microsoft.com/office/drawing/2014/main" id="{683AA108-9504-4A7B-98E1-8D6F902677C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58" name="AutoShape 3" descr="(question)">
          <a:extLst>
            <a:ext uri="{FF2B5EF4-FFF2-40B4-BE49-F238E27FC236}">
              <a16:creationId xmlns:a16="http://schemas.microsoft.com/office/drawing/2014/main" id="{B73ECE7A-8912-4373-9C13-9B31704A19C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59" name="AutoShape 3" descr="(question)">
          <a:extLst>
            <a:ext uri="{FF2B5EF4-FFF2-40B4-BE49-F238E27FC236}">
              <a16:creationId xmlns:a16="http://schemas.microsoft.com/office/drawing/2014/main" id="{D0B4587C-7F1D-4962-B3E2-02140FD0F17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60" name="AutoShape 3" descr="(question)">
          <a:extLst>
            <a:ext uri="{FF2B5EF4-FFF2-40B4-BE49-F238E27FC236}">
              <a16:creationId xmlns:a16="http://schemas.microsoft.com/office/drawing/2014/main" id="{CFB81F9D-199E-4E72-852F-66A914F3522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61" name="AutoShape 3" descr="(question)">
          <a:extLst>
            <a:ext uri="{FF2B5EF4-FFF2-40B4-BE49-F238E27FC236}">
              <a16:creationId xmlns:a16="http://schemas.microsoft.com/office/drawing/2014/main" id="{6774848A-2F47-4FB4-A9FC-CDED9A752D0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62" name="AutoShape 3" descr="(question)">
          <a:extLst>
            <a:ext uri="{FF2B5EF4-FFF2-40B4-BE49-F238E27FC236}">
              <a16:creationId xmlns:a16="http://schemas.microsoft.com/office/drawing/2014/main" id="{BBB168AA-4D5E-4176-92F2-044D5E55A87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63" name="AutoShape 3" descr="(question)">
          <a:extLst>
            <a:ext uri="{FF2B5EF4-FFF2-40B4-BE49-F238E27FC236}">
              <a16:creationId xmlns:a16="http://schemas.microsoft.com/office/drawing/2014/main" id="{D13C2450-A05F-4C94-A8ED-F95026F002D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64" name="AutoShape 3" descr="(question)">
          <a:extLst>
            <a:ext uri="{FF2B5EF4-FFF2-40B4-BE49-F238E27FC236}">
              <a16:creationId xmlns:a16="http://schemas.microsoft.com/office/drawing/2014/main" id="{A67342B9-D5FB-4CC1-A3AE-140CB143CFA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65" name="AutoShape 3" descr="(question)">
          <a:extLst>
            <a:ext uri="{FF2B5EF4-FFF2-40B4-BE49-F238E27FC236}">
              <a16:creationId xmlns:a16="http://schemas.microsoft.com/office/drawing/2014/main" id="{40AEEC48-00E0-4A3C-9458-AA4CBA52B1A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66" name="AutoShape 3" descr="(question)">
          <a:extLst>
            <a:ext uri="{FF2B5EF4-FFF2-40B4-BE49-F238E27FC236}">
              <a16:creationId xmlns:a16="http://schemas.microsoft.com/office/drawing/2014/main" id="{2981462A-803F-4B30-99EA-9E365352C3B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67" name="AutoShape 3" descr="(question)">
          <a:extLst>
            <a:ext uri="{FF2B5EF4-FFF2-40B4-BE49-F238E27FC236}">
              <a16:creationId xmlns:a16="http://schemas.microsoft.com/office/drawing/2014/main" id="{48E8414B-603F-44D8-BB14-DAC00DDBADC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68" name="AutoShape 3" descr="(question)">
          <a:extLst>
            <a:ext uri="{FF2B5EF4-FFF2-40B4-BE49-F238E27FC236}">
              <a16:creationId xmlns:a16="http://schemas.microsoft.com/office/drawing/2014/main" id="{9B709550-4BD4-4E38-A329-EF158378874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69" name="AutoShape 3" descr="(question)">
          <a:extLst>
            <a:ext uri="{FF2B5EF4-FFF2-40B4-BE49-F238E27FC236}">
              <a16:creationId xmlns:a16="http://schemas.microsoft.com/office/drawing/2014/main" id="{BB5B4DD3-10F5-48E8-8E2C-C15F24D19BA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70" name="AutoShape 3" descr="(question)">
          <a:extLst>
            <a:ext uri="{FF2B5EF4-FFF2-40B4-BE49-F238E27FC236}">
              <a16:creationId xmlns:a16="http://schemas.microsoft.com/office/drawing/2014/main" id="{F0685D94-49B8-47D4-B89B-AE254C007C4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71" name="AutoShape 3" descr="(question)">
          <a:extLst>
            <a:ext uri="{FF2B5EF4-FFF2-40B4-BE49-F238E27FC236}">
              <a16:creationId xmlns:a16="http://schemas.microsoft.com/office/drawing/2014/main" id="{063E007E-B4A1-4754-9D9A-37EF69AFF29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72" name="AutoShape 3" descr="(question)">
          <a:extLst>
            <a:ext uri="{FF2B5EF4-FFF2-40B4-BE49-F238E27FC236}">
              <a16:creationId xmlns:a16="http://schemas.microsoft.com/office/drawing/2014/main" id="{DA988D54-58F4-4D66-A725-2C3A74A6D49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73" name="AutoShape 3" descr="(question)">
          <a:extLst>
            <a:ext uri="{FF2B5EF4-FFF2-40B4-BE49-F238E27FC236}">
              <a16:creationId xmlns:a16="http://schemas.microsoft.com/office/drawing/2014/main" id="{87BD095B-790A-4142-BBC2-38AD27E3BD8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74" name="AutoShape 3" descr="(question)">
          <a:extLst>
            <a:ext uri="{FF2B5EF4-FFF2-40B4-BE49-F238E27FC236}">
              <a16:creationId xmlns:a16="http://schemas.microsoft.com/office/drawing/2014/main" id="{CA00E5DD-2878-4393-ACF4-0B94C1FA8D2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75" name="AutoShape 3" descr="(question)">
          <a:extLst>
            <a:ext uri="{FF2B5EF4-FFF2-40B4-BE49-F238E27FC236}">
              <a16:creationId xmlns:a16="http://schemas.microsoft.com/office/drawing/2014/main" id="{A754B318-95B3-40F3-8DD4-7CD35DA2C70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76" name="AutoShape 3" descr="(question)">
          <a:extLst>
            <a:ext uri="{FF2B5EF4-FFF2-40B4-BE49-F238E27FC236}">
              <a16:creationId xmlns:a16="http://schemas.microsoft.com/office/drawing/2014/main" id="{E5924BE4-6293-41AE-A29A-3306511E25C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77" name="AutoShape 3" descr="(question)">
          <a:extLst>
            <a:ext uri="{FF2B5EF4-FFF2-40B4-BE49-F238E27FC236}">
              <a16:creationId xmlns:a16="http://schemas.microsoft.com/office/drawing/2014/main" id="{C019D922-3A58-4609-8B6A-C0BE0A1A989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78" name="AutoShape 3" descr="(question)">
          <a:extLst>
            <a:ext uri="{FF2B5EF4-FFF2-40B4-BE49-F238E27FC236}">
              <a16:creationId xmlns:a16="http://schemas.microsoft.com/office/drawing/2014/main" id="{399244D8-EA88-4BF9-AAAC-8AEB15381E0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79" name="AutoShape 3" descr="(question)">
          <a:extLst>
            <a:ext uri="{FF2B5EF4-FFF2-40B4-BE49-F238E27FC236}">
              <a16:creationId xmlns:a16="http://schemas.microsoft.com/office/drawing/2014/main" id="{B627FFBC-3B7D-40E0-B89D-D02137A5EB6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80" name="AutoShape 3" descr="(question)">
          <a:extLst>
            <a:ext uri="{FF2B5EF4-FFF2-40B4-BE49-F238E27FC236}">
              <a16:creationId xmlns:a16="http://schemas.microsoft.com/office/drawing/2014/main" id="{3156EB56-1C07-4CC6-897F-9D613DA64D2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81" name="AutoShape 3" descr="(question)">
          <a:extLst>
            <a:ext uri="{FF2B5EF4-FFF2-40B4-BE49-F238E27FC236}">
              <a16:creationId xmlns:a16="http://schemas.microsoft.com/office/drawing/2014/main" id="{E97C3199-4F56-47E6-9089-34BDB13AF3F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82" name="AutoShape 3" descr="(question)">
          <a:extLst>
            <a:ext uri="{FF2B5EF4-FFF2-40B4-BE49-F238E27FC236}">
              <a16:creationId xmlns:a16="http://schemas.microsoft.com/office/drawing/2014/main" id="{4B89786F-C878-4AD2-9B8D-1A38C9C1379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83" name="AutoShape 3" descr="(question)">
          <a:extLst>
            <a:ext uri="{FF2B5EF4-FFF2-40B4-BE49-F238E27FC236}">
              <a16:creationId xmlns:a16="http://schemas.microsoft.com/office/drawing/2014/main" id="{576B1AE2-8758-4C64-8598-78FD0035AC0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84" name="AutoShape 3" descr="(question)">
          <a:extLst>
            <a:ext uri="{FF2B5EF4-FFF2-40B4-BE49-F238E27FC236}">
              <a16:creationId xmlns:a16="http://schemas.microsoft.com/office/drawing/2014/main" id="{25108E12-EB9C-4898-9275-97C13612612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85" name="AutoShape 3" descr="(question)">
          <a:extLst>
            <a:ext uri="{FF2B5EF4-FFF2-40B4-BE49-F238E27FC236}">
              <a16:creationId xmlns:a16="http://schemas.microsoft.com/office/drawing/2014/main" id="{B7AD7401-ED49-459B-90DE-3D440F70D93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86" name="AutoShape 3" descr="(question)">
          <a:extLst>
            <a:ext uri="{FF2B5EF4-FFF2-40B4-BE49-F238E27FC236}">
              <a16:creationId xmlns:a16="http://schemas.microsoft.com/office/drawing/2014/main" id="{098F7006-473F-4FD9-B6FF-F38140C0CF6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87" name="AutoShape 3" descr="(question)">
          <a:extLst>
            <a:ext uri="{FF2B5EF4-FFF2-40B4-BE49-F238E27FC236}">
              <a16:creationId xmlns:a16="http://schemas.microsoft.com/office/drawing/2014/main" id="{A32B1610-84A1-4928-98C2-A092573862F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88" name="AutoShape 3" descr="(question)">
          <a:extLst>
            <a:ext uri="{FF2B5EF4-FFF2-40B4-BE49-F238E27FC236}">
              <a16:creationId xmlns:a16="http://schemas.microsoft.com/office/drawing/2014/main" id="{7152CAC0-6A86-4454-9FF3-9CF5FCD5D6F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89" name="AutoShape 3" descr="(question)">
          <a:extLst>
            <a:ext uri="{FF2B5EF4-FFF2-40B4-BE49-F238E27FC236}">
              <a16:creationId xmlns:a16="http://schemas.microsoft.com/office/drawing/2014/main" id="{DCF08876-4E62-43EB-8416-52EBA5E2EEF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90" name="AutoShape 3" descr="(question)">
          <a:extLst>
            <a:ext uri="{FF2B5EF4-FFF2-40B4-BE49-F238E27FC236}">
              <a16:creationId xmlns:a16="http://schemas.microsoft.com/office/drawing/2014/main" id="{ED7876FD-0E41-4C7C-BAF2-BD98C989F49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91" name="AutoShape 3" descr="(question)">
          <a:extLst>
            <a:ext uri="{FF2B5EF4-FFF2-40B4-BE49-F238E27FC236}">
              <a16:creationId xmlns:a16="http://schemas.microsoft.com/office/drawing/2014/main" id="{77D4F670-664F-46B9-8EA8-106F29899CF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92" name="AutoShape 3" descr="(question)">
          <a:extLst>
            <a:ext uri="{FF2B5EF4-FFF2-40B4-BE49-F238E27FC236}">
              <a16:creationId xmlns:a16="http://schemas.microsoft.com/office/drawing/2014/main" id="{7173F5C3-AA51-4ED3-B2BA-34B33FF3344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93" name="AutoShape 3" descr="(question)">
          <a:extLst>
            <a:ext uri="{FF2B5EF4-FFF2-40B4-BE49-F238E27FC236}">
              <a16:creationId xmlns:a16="http://schemas.microsoft.com/office/drawing/2014/main" id="{5D719AF1-1F73-4540-9B38-B1AB9C10BE4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94" name="AutoShape 3" descr="(question)">
          <a:extLst>
            <a:ext uri="{FF2B5EF4-FFF2-40B4-BE49-F238E27FC236}">
              <a16:creationId xmlns:a16="http://schemas.microsoft.com/office/drawing/2014/main" id="{D513B855-7AEF-441F-83CB-B0011111CDC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95" name="AutoShape 3" descr="(question)">
          <a:extLst>
            <a:ext uri="{FF2B5EF4-FFF2-40B4-BE49-F238E27FC236}">
              <a16:creationId xmlns:a16="http://schemas.microsoft.com/office/drawing/2014/main" id="{C4F8EE97-7F73-4F46-B8EB-1C1C7BE4DF6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96" name="AutoShape 3" descr="(question)">
          <a:extLst>
            <a:ext uri="{FF2B5EF4-FFF2-40B4-BE49-F238E27FC236}">
              <a16:creationId xmlns:a16="http://schemas.microsoft.com/office/drawing/2014/main" id="{4F093BC8-60DA-4816-8702-680E4831576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97" name="AutoShape 3" descr="(question)">
          <a:extLst>
            <a:ext uri="{FF2B5EF4-FFF2-40B4-BE49-F238E27FC236}">
              <a16:creationId xmlns:a16="http://schemas.microsoft.com/office/drawing/2014/main" id="{C375EF0C-5514-4480-AF72-8AF4477A385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98" name="AutoShape 3" descr="(question)">
          <a:extLst>
            <a:ext uri="{FF2B5EF4-FFF2-40B4-BE49-F238E27FC236}">
              <a16:creationId xmlns:a16="http://schemas.microsoft.com/office/drawing/2014/main" id="{423798FD-FCC0-49AD-9B3A-3436B9144A3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99" name="AutoShape 3" descr="(question)">
          <a:extLst>
            <a:ext uri="{FF2B5EF4-FFF2-40B4-BE49-F238E27FC236}">
              <a16:creationId xmlns:a16="http://schemas.microsoft.com/office/drawing/2014/main" id="{B2DA8797-A1A7-47FE-AADA-166D1EDD3D3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00" name="AutoShape 3" descr="(question)">
          <a:extLst>
            <a:ext uri="{FF2B5EF4-FFF2-40B4-BE49-F238E27FC236}">
              <a16:creationId xmlns:a16="http://schemas.microsoft.com/office/drawing/2014/main" id="{6B56881D-3FCF-41CD-8631-718E8A593AD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01" name="AutoShape 3" descr="(question)">
          <a:extLst>
            <a:ext uri="{FF2B5EF4-FFF2-40B4-BE49-F238E27FC236}">
              <a16:creationId xmlns:a16="http://schemas.microsoft.com/office/drawing/2014/main" id="{C946638E-39C6-49DA-82D1-AD44A7B1C35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02" name="AutoShape 3" descr="(question)">
          <a:extLst>
            <a:ext uri="{FF2B5EF4-FFF2-40B4-BE49-F238E27FC236}">
              <a16:creationId xmlns:a16="http://schemas.microsoft.com/office/drawing/2014/main" id="{E6130403-2B65-4BC0-8C2B-8F624608FAF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03" name="AutoShape 3" descr="(question)">
          <a:extLst>
            <a:ext uri="{FF2B5EF4-FFF2-40B4-BE49-F238E27FC236}">
              <a16:creationId xmlns:a16="http://schemas.microsoft.com/office/drawing/2014/main" id="{4A7EA142-56A5-4D09-8686-46586953AEA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04" name="AutoShape 3" descr="(question)">
          <a:extLst>
            <a:ext uri="{FF2B5EF4-FFF2-40B4-BE49-F238E27FC236}">
              <a16:creationId xmlns:a16="http://schemas.microsoft.com/office/drawing/2014/main" id="{D8B40BF2-EBD7-48E2-B55D-7B8FE0DD8AD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05" name="AutoShape 3" descr="(question)">
          <a:extLst>
            <a:ext uri="{FF2B5EF4-FFF2-40B4-BE49-F238E27FC236}">
              <a16:creationId xmlns:a16="http://schemas.microsoft.com/office/drawing/2014/main" id="{B3C62718-9AB5-4096-891F-B6D61C307FD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06" name="AutoShape 3" descr="(question)">
          <a:extLst>
            <a:ext uri="{FF2B5EF4-FFF2-40B4-BE49-F238E27FC236}">
              <a16:creationId xmlns:a16="http://schemas.microsoft.com/office/drawing/2014/main" id="{A0CBF1D4-9F68-440D-8FD2-2D456BCDE5E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07" name="AutoShape 3" descr="(question)">
          <a:extLst>
            <a:ext uri="{FF2B5EF4-FFF2-40B4-BE49-F238E27FC236}">
              <a16:creationId xmlns:a16="http://schemas.microsoft.com/office/drawing/2014/main" id="{F7DA2AE3-20CC-4175-BE0F-B8A7B22BED2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08" name="AutoShape 3" descr="(question)">
          <a:extLst>
            <a:ext uri="{FF2B5EF4-FFF2-40B4-BE49-F238E27FC236}">
              <a16:creationId xmlns:a16="http://schemas.microsoft.com/office/drawing/2014/main" id="{0E91A34D-B693-4E0D-A4E2-6A6A98C2022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09" name="AutoShape 3" descr="(question)">
          <a:extLst>
            <a:ext uri="{FF2B5EF4-FFF2-40B4-BE49-F238E27FC236}">
              <a16:creationId xmlns:a16="http://schemas.microsoft.com/office/drawing/2014/main" id="{45072488-65D6-4B97-8051-C942AFF6952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10" name="AutoShape 3" descr="(question)">
          <a:extLst>
            <a:ext uri="{FF2B5EF4-FFF2-40B4-BE49-F238E27FC236}">
              <a16:creationId xmlns:a16="http://schemas.microsoft.com/office/drawing/2014/main" id="{AE3F3438-4E46-4E36-90E8-C6C4A4ABDA6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11" name="AutoShape 3" descr="(question)">
          <a:extLst>
            <a:ext uri="{FF2B5EF4-FFF2-40B4-BE49-F238E27FC236}">
              <a16:creationId xmlns:a16="http://schemas.microsoft.com/office/drawing/2014/main" id="{80073CD1-CB8D-4356-91FF-7CA30CCEE32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12" name="AutoShape 3" descr="(question)">
          <a:extLst>
            <a:ext uri="{FF2B5EF4-FFF2-40B4-BE49-F238E27FC236}">
              <a16:creationId xmlns:a16="http://schemas.microsoft.com/office/drawing/2014/main" id="{FF189E5B-A0D5-42AC-8217-66DB2A0136C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13" name="AutoShape 3" descr="(question)">
          <a:extLst>
            <a:ext uri="{FF2B5EF4-FFF2-40B4-BE49-F238E27FC236}">
              <a16:creationId xmlns:a16="http://schemas.microsoft.com/office/drawing/2014/main" id="{CE15F09C-8CF8-4F16-B2F4-1AA886F2FD7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14" name="AutoShape 3" descr="(question)">
          <a:extLst>
            <a:ext uri="{FF2B5EF4-FFF2-40B4-BE49-F238E27FC236}">
              <a16:creationId xmlns:a16="http://schemas.microsoft.com/office/drawing/2014/main" id="{A39AAC3B-059A-460E-98FA-BAE642197BE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15" name="AutoShape 3" descr="(question)">
          <a:extLst>
            <a:ext uri="{FF2B5EF4-FFF2-40B4-BE49-F238E27FC236}">
              <a16:creationId xmlns:a16="http://schemas.microsoft.com/office/drawing/2014/main" id="{2EFB23E2-3FE0-45B8-A74E-FCF172AED82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16" name="AutoShape 3" descr="(question)">
          <a:extLst>
            <a:ext uri="{FF2B5EF4-FFF2-40B4-BE49-F238E27FC236}">
              <a16:creationId xmlns:a16="http://schemas.microsoft.com/office/drawing/2014/main" id="{7ADFE32A-C3B1-4A80-BA65-700626CA47A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17" name="AutoShape 3" descr="(question)">
          <a:extLst>
            <a:ext uri="{FF2B5EF4-FFF2-40B4-BE49-F238E27FC236}">
              <a16:creationId xmlns:a16="http://schemas.microsoft.com/office/drawing/2014/main" id="{7C2240A0-2BDE-48A3-9D47-72D48CA74E5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18" name="AutoShape 3" descr="(question)">
          <a:extLst>
            <a:ext uri="{FF2B5EF4-FFF2-40B4-BE49-F238E27FC236}">
              <a16:creationId xmlns:a16="http://schemas.microsoft.com/office/drawing/2014/main" id="{5AE385DB-0A49-4F30-BFAE-6470C41824E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19" name="AutoShape 3" descr="(question)">
          <a:extLst>
            <a:ext uri="{FF2B5EF4-FFF2-40B4-BE49-F238E27FC236}">
              <a16:creationId xmlns:a16="http://schemas.microsoft.com/office/drawing/2014/main" id="{FC41651E-1548-4A4B-9B60-157AFEF5480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20" name="AutoShape 3" descr="(question)">
          <a:extLst>
            <a:ext uri="{FF2B5EF4-FFF2-40B4-BE49-F238E27FC236}">
              <a16:creationId xmlns:a16="http://schemas.microsoft.com/office/drawing/2014/main" id="{2907AC5B-4E3C-4637-B269-17FAA84EBB8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21" name="AutoShape 3" descr="(question)">
          <a:extLst>
            <a:ext uri="{FF2B5EF4-FFF2-40B4-BE49-F238E27FC236}">
              <a16:creationId xmlns:a16="http://schemas.microsoft.com/office/drawing/2014/main" id="{4CB45FB0-175A-4059-920C-FEC3E8B7F19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22" name="AutoShape 3" descr="(question)">
          <a:extLst>
            <a:ext uri="{FF2B5EF4-FFF2-40B4-BE49-F238E27FC236}">
              <a16:creationId xmlns:a16="http://schemas.microsoft.com/office/drawing/2014/main" id="{608AC394-1AA5-427F-B8B8-E7B926B3C91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23" name="AutoShape 3" descr="(question)">
          <a:extLst>
            <a:ext uri="{FF2B5EF4-FFF2-40B4-BE49-F238E27FC236}">
              <a16:creationId xmlns:a16="http://schemas.microsoft.com/office/drawing/2014/main" id="{A849AB85-8089-4E13-91FA-5602D4CA4DB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24" name="AutoShape 3" descr="(question)">
          <a:extLst>
            <a:ext uri="{FF2B5EF4-FFF2-40B4-BE49-F238E27FC236}">
              <a16:creationId xmlns:a16="http://schemas.microsoft.com/office/drawing/2014/main" id="{964F651C-A411-42B5-BD18-8F80882DAA6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25" name="AutoShape 3" descr="(question)">
          <a:extLst>
            <a:ext uri="{FF2B5EF4-FFF2-40B4-BE49-F238E27FC236}">
              <a16:creationId xmlns:a16="http://schemas.microsoft.com/office/drawing/2014/main" id="{BC03E6B5-C9A5-4E1D-B58B-CA60CF77D50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26" name="AutoShape 3" descr="(question)">
          <a:extLst>
            <a:ext uri="{FF2B5EF4-FFF2-40B4-BE49-F238E27FC236}">
              <a16:creationId xmlns:a16="http://schemas.microsoft.com/office/drawing/2014/main" id="{8EAA872A-CB75-4027-9A94-E0D9A043096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27" name="AutoShape 3" descr="(question)">
          <a:extLst>
            <a:ext uri="{FF2B5EF4-FFF2-40B4-BE49-F238E27FC236}">
              <a16:creationId xmlns:a16="http://schemas.microsoft.com/office/drawing/2014/main" id="{14888EFF-126A-4868-8F19-E84BCEF30B6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28" name="AutoShape 3" descr="(question)">
          <a:extLst>
            <a:ext uri="{FF2B5EF4-FFF2-40B4-BE49-F238E27FC236}">
              <a16:creationId xmlns:a16="http://schemas.microsoft.com/office/drawing/2014/main" id="{FC903EE4-D313-4747-9F05-8749706C843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29" name="AutoShape 3" descr="(question)">
          <a:extLst>
            <a:ext uri="{FF2B5EF4-FFF2-40B4-BE49-F238E27FC236}">
              <a16:creationId xmlns:a16="http://schemas.microsoft.com/office/drawing/2014/main" id="{B92E9EBB-3AE4-4A2B-A575-0C2AA31D8A2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30" name="AutoShape 3" descr="(question)">
          <a:extLst>
            <a:ext uri="{FF2B5EF4-FFF2-40B4-BE49-F238E27FC236}">
              <a16:creationId xmlns:a16="http://schemas.microsoft.com/office/drawing/2014/main" id="{E363D9BB-690D-42D9-A97B-6F30AD65904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31" name="AutoShape 3" descr="(question)">
          <a:extLst>
            <a:ext uri="{FF2B5EF4-FFF2-40B4-BE49-F238E27FC236}">
              <a16:creationId xmlns:a16="http://schemas.microsoft.com/office/drawing/2014/main" id="{7C3806D3-1883-4C7D-9C38-4A45BD2CDC6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32" name="AutoShape 3" descr="(question)">
          <a:extLst>
            <a:ext uri="{FF2B5EF4-FFF2-40B4-BE49-F238E27FC236}">
              <a16:creationId xmlns:a16="http://schemas.microsoft.com/office/drawing/2014/main" id="{470B2835-D89A-462B-98A8-AD06477E9FE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33" name="AutoShape 3" descr="(question)">
          <a:extLst>
            <a:ext uri="{FF2B5EF4-FFF2-40B4-BE49-F238E27FC236}">
              <a16:creationId xmlns:a16="http://schemas.microsoft.com/office/drawing/2014/main" id="{889C559F-3592-44F4-8882-E2A67824A38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34" name="AutoShape 3" descr="(question)">
          <a:extLst>
            <a:ext uri="{FF2B5EF4-FFF2-40B4-BE49-F238E27FC236}">
              <a16:creationId xmlns:a16="http://schemas.microsoft.com/office/drawing/2014/main" id="{C80C90A2-9664-4CB6-844D-CC8D2F5876B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35" name="AutoShape 3" descr="(question)">
          <a:extLst>
            <a:ext uri="{FF2B5EF4-FFF2-40B4-BE49-F238E27FC236}">
              <a16:creationId xmlns:a16="http://schemas.microsoft.com/office/drawing/2014/main" id="{4F62352C-BF6C-4D40-B40C-FA9ABEE17F2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36" name="AutoShape 3" descr="(question)">
          <a:extLst>
            <a:ext uri="{FF2B5EF4-FFF2-40B4-BE49-F238E27FC236}">
              <a16:creationId xmlns:a16="http://schemas.microsoft.com/office/drawing/2014/main" id="{205D62E0-C803-4B23-B7DF-1446FD056B6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37" name="AutoShape 3" descr="(question)">
          <a:extLst>
            <a:ext uri="{FF2B5EF4-FFF2-40B4-BE49-F238E27FC236}">
              <a16:creationId xmlns:a16="http://schemas.microsoft.com/office/drawing/2014/main" id="{24C74B39-663B-42E2-B428-8AA48BAAE2C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38" name="AutoShape 3" descr="(question)">
          <a:extLst>
            <a:ext uri="{FF2B5EF4-FFF2-40B4-BE49-F238E27FC236}">
              <a16:creationId xmlns:a16="http://schemas.microsoft.com/office/drawing/2014/main" id="{A2A688E6-DD17-42B8-BBF4-DD34F08A696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39" name="AutoShape 3" descr="(question)">
          <a:extLst>
            <a:ext uri="{FF2B5EF4-FFF2-40B4-BE49-F238E27FC236}">
              <a16:creationId xmlns:a16="http://schemas.microsoft.com/office/drawing/2014/main" id="{5190C994-80BB-4124-890D-FA91F68CD61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40" name="AutoShape 3" descr="(question)">
          <a:extLst>
            <a:ext uri="{FF2B5EF4-FFF2-40B4-BE49-F238E27FC236}">
              <a16:creationId xmlns:a16="http://schemas.microsoft.com/office/drawing/2014/main" id="{BF4AF2CC-6EC3-4440-8142-21766899283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46" name="AutoShape 3" descr="(question)">
          <a:extLst>
            <a:ext uri="{FF2B5EF4-FFF2-40B4-BE49-F238E27FC236}">
              <a16:creationId xmlns:a16="http://schemas.microsoft.com/office/drawing/2014/main" id="{0464A28A-6C6F-401D-8A25-4E9C26B01DA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810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47" name="AutoShape 3" descr="(question)">
          <a:extLst>
            <a:ext uri="{FF2B5EF4-FFF2-40B4-BE49-F238E27FC236}">
              <a16:creationId xmlns:a16="http://schemas.microsoft.com/office/drawing/2014/main" id="{696B9B4C-9FD2-48DF-8F23-E3532B28F52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4810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48" name="AutoShape 3" descr="(question)">
          <a:extLst>
            <a:ext uri="{FF2B5EF4-FFF2-40B4-BE49-F238E27FC236}">
              <a16:creationId xmlns:a16="http://schemas.microsoft.com/office/drawing/2014/main" id="{79E29621-8474-4F50-A03C-52E1595B4E2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810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306" name="AutoShape 3" descr="(question)">
          <a:extLst>
            <a:ext uri="{FF2B5EF4-FFF2-40B4-BE49-F238E27FC236}">
              <a16:creationId xmlns:a16="http://schemas.microsoft.com/office/drawing/2014/main" id="{41AA958C-97F1-49AB-A8B4-C42BD73DA92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229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307" name="AutoShape 3" descr="(question)">
          <a:extLst>
            <a:ext uri="{FF2B5EF4-FFF2-40B4-BE49-F238E27FC236}">
              <a16:creationId xmlns:a16="http://schemas.microsoft.com/office/drawing/2014/main" id="{988C1DA6-D545-4DDB-8D03-F34280ED1F3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229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308" name="AutoShape 3" descr="(question)">
          <a:extLst>
            <a:ext uri="{FF2B5EF4-FFF2-40B4-BE49-F238E27FC236}">
              <a16:creationId xmlns:a16="http://schemas.microsoft.com/office/drawing/2014/main" id="{A591094F-8AD2-4B9D-AC36-3AAA1F6E213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229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309" name="AutoShape 3" descr="(question)">
          <a:extLst>
            <a:ext uri="{FF2B5EF4-FFF2-40B4-BE49-F238E27FC236}">
              <a16:creationId xmlns:a16="http://schemas.microsoft.com/office/drawing/2014/main" id="{1946C4DF-D6C7-48E0-B498-6D03BC19D6B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229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310" name="AutoShape 3" descr="(question)">
          <a:extLst>
            <a:ext uri="{FF2B5EF4-FFF2-40B4-BE49-F238E27FC236}">
              <a16:creationId xmlns:a16="http://schemas.microsoft.com/office/drawing/2014/main" id="{6A089789-F948-4E27-8181-E26C3A10447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229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311" name="AutoShape 3" descr="(question)">
          <a:extLst>
            <a:ext uri="{FF2B5EF4-FFF2-40B4-BE49-F238E27FC236}">
              <a16:creationId xmlns:a16="http://schemas.microsoft.com/office/drawing/2014/main" id="{7C1332A3-D090-4211-86B6-3E3B7980939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229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312" name="AutoShape 3" descr="(question)">
          <a:extLst>
            <a:ext uri="{FF2B5EF4-FFF2-40B4-BE49-F238E27FC236}">
              <a16:creationId xmlns:a16="http://schemas.microsoft.com/office/drawing/2014/main" id="{3E6FCD1E-D2C1-4E5F-97CF-20D9D1F2660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229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313" name="AutoShape 3" descr="(question)">
          <a:extLst>
            <a:ext uri="{FF2B5EF4-FFF2-40B4-BE49-F238E27FC236}">
              <a16:creationId xmlns:a16="http://schemas.microsoft.com/office/drawing/2014/main" id="{F49F308F-0337-4174-BE8B-E4D4F8400A8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229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314" name="AutoShape 3" descr="(question)">
          <a:extLst>
            <a:ext uri="{FF2B5EF4-FFF2-40B4-BE49-F238E27FC236}">
              <a16:creationId xmlns:a16="http://schemas.microsoft.com/office/drawing/2014/main" id="{4614905C-F36A-4B76-AA9B-97A293552CF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229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315" name="AutoShape 3" descr="(question)">
          <a:extLst>
            <a:ext uri="{FF2B5EF4-FFF2-40B4-BE49-F238E27FC236}">
              <a16:creationId xmlns:a16="http://schemas.microsoft.com/office/drawing/2014/main" id="{8F211A6E-2CB0-4979-96E5-A5158DE68C3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229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316" name="AutoShape 3" descr="(question)">
          <a:extLst>
            <a:ext uri="{FF2B5EF4-FFF2-40B4-BE49-F238E27FC236}">
              <a16:creationId xmlns:a16="http://schemas.microsoft.com/office/drawing/2014/main" id="{1106964D-5A40-455D-91A8-9C152DACF46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229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317" name="AutoShape 3" descr="(question)">
          <a:extLst>
            <a:ext uri="{FF2B5EF4-FFF2-40B4-BE49-F238E27FC236}">
              <a16:creationId xmlns:a16="http://schemas.microsoft.com/office/drawing/2014/main" id="{2EFB5A7F-FF4F-41CE-B3F0-67B1404A71C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229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318" name="AutoShape 3" descr="(question)">
          <a:extLst>
            <a:ext uri="{FF2B5EF4-FFF2-40B4-BE49-F238E27FC236}">
              <a16:creationId xmlns:a16="http://schemas.microsoft.com/office/drawing/2014/main" id="{AC6AB0CC-265A-4BBB-9A74-97EB06D8FF0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229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319" name="AutoShape 3" descr="(question)">
          <a:extLst>
            <a:ext uri="{FF2B5EF4-FFF2-40B4-BE49-F238E27FC236}">
              <a16:creationId xmlns:a16="http://schemas.microsoft.com/office/drawing/2014/main" id="{C0D48998-AD68-4343-AB5F-96661820CD2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229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320" name="AutoShape 3" descr="(question)">
          <a:extLst>
            <a:ext uri="{FF2B5EF4-FFF2-40B4-BE49-F238E27FC236}">
              <a16:creationId xmlns:a16="http://schemas.microsoft.com/office/drawing/2014/main" id="{9A394CA6-CED2-4A95-B6B9-FFC2F26B4D6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229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321" name="AutoShape 3" descr="(question)">
          <a:extLst>
            <a:ext uri="{FF2B5EF4-FFF2-40B4-BE49-F238E27FC236}">
              <a16:creationId xmlns:a16="http://schemas.microsoft.com/office/drawing/2014/main" id="{5859C070-75BC-447D-9699-7925B174121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229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322" name="AutoShape 3" descr="(question)">
          <a:extLst>
            <a:ext uri="{FF2B5EF4-FFF2-40B4-BE49-F238E27FC236}">
              <a16:creationId xmlns:a16="http://schemas.microsoft.com/office/drawing/2014/main" id="{33B4A52C-4497-4FD5-A00D-AC54F6CDFDE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229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323" name="AutoShape 3" descr="(question)">
          <a:extLst>
            <a:ext uri="{FF2B5EF4-FFF2-40B4-BE49-F238E27FC236}">
              <a16:creationId xmlns:a16="http://schemas.microsoft.com/office/drawing/2014/main" id="{6E7D4F3F-FCFA-4A56-88D9-7E066FA74F4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229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324" name="AutoShape 3" descr="(question)">
          <a:extLst>
            <a:ext uri="{FF2B5EF4-FFF2-40B4-BE49-F238E27FC236}">
              <a16:creationId xmlns:a16="http://schemas.microsoft.com/office/drawing/2014/main" id="{3C3C673F-FBD0-4E0D-A798-45CFEC2C093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229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325" name="AutoShape 3" descr="(question)">
          <a:extLst>
            <a:ext uri="{FF2B5EF4-FFF2-40B4-BE49-F238E27FC236}">
              <a16:creationId xmlns:a16="http://schemas.microsoft.com/office/drawing/2014/main" id="{689BBE60-26CC-4C60-8809-B1CD48D8DD4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229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326" name="AutoShape 3" descr="(question)">
          <a:extLst>
            <a:ext uri="{FF2B5EF4-FFF2-40B4-BE49-F238E27FC236}">
              <a16:creationId xmlns:a16="http://schemas.microsoft.com/office/drawing/2014/main" id="{A057EA68-62B4-496F-A89D-B8108C4C69C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229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327" name="AutoShape 3" descr="(question)">
          <a:extLst>
            <a:ext uri="{FF2B5EF4-FFF2-40B4-BE49-F238E27FC236}">
              <a16:creationId xmlns:a16="http://schemas.microsoft.com/office/drawing/2014/main" id="{4B1A3B76-62A3-41E1-A2B3-0D76BCFB5CD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229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328" name="AutoShape 3" descr="(question)">
          <a:extLst>
            <a:ext uri="{FF2B5EF4-FFF2-40B4-BE49-F238E27FC236}">
              <a16:creationId xmlns:a16="http://schemas.microsoft.com/office/drawing/2014/main" id="{EF14D8AF-C8CE-484B-8A83-BE434CDA891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229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329" name="AutoShape 3" descr="(question)">
          <a:extLst>
            <a:ext uri="{FF2B5EF4-FFF2-40B4-BE49-F238E27FC236}">
              <a16:creationId xmlns:a16="http://schemas.microsoft.com/office/drawing/2014/main" id="{9B7DFD02-7D2C-4506-BB92-3999D14298F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22922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pt-BR"/>
        </a:p>
      </xdr:txBody>
    </xdr:sp>
    <xdr:clientData/>
  </xdr:oneCellAnchor>
  <xdr:oneCellAnchor>
    <xdr:from>
      <xdr:col>0</xdr:col>
      <xdr:colOff>0</xdr:colOff>
      <xdr:row>23</xdr:row>
      <xdr:rowOff>296334</xdr:rowOff>
    </xdr:from>
    <xdr:ext cx="304800" cy="304800"/>
    <xdr:sp macro="" textlink="">
      <xdr:nvSpPr>
        <xdr:cNvPr id="331" name="AutoShape 3" descr="(question)">
          <a:extLst>
            <a:ext uri="{FF2B5EF4-FFF2-40B4-BE49-F238E27FC236}">
              <a16:creationId xmlns:a16="http://schemas.microsoft.com/office/drawing/2014/main" id="{8F86796B-7B00-4157-B2A7-856B77CFB96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926667"/>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36" name="AutoShape 3" descr="(question)">
          <a:extLst>
            <a:ext uri="{FF2B5EF4-FFF2-40B4-BE49-F238E27FC236}">
              <a16:creationId xmlns:a16="http://schemas.microsoft.com/office/drawing/2014/main" id="{81758012-93ED-4F4D-A232-6BA8BDA1E07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37" name="AutoShape 3" descr="(question)">
          <a:extLst>
            <a:ext uri="{FF2B5EF4-FFF2-40B4-BE49-F238E27FC236}">
              <a16:creationId xmlns:a16="http://schemas.microsoft.com/office/drawing/2014/main" id="{D3EFDFE9-ACEE-49B6-B93C-402700775D8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38" name="AutoShape 3" descr="(question)">
          <a:extLst>
            <a:ext uri="{FF2B5EF4-FFF2-40B4-BE49-F238E27FC236}">
              <a16:creationId xmlns:a16="http://schemas.microsoft.com/office/drawing/2014/main" id="{6C0B9613-5224-4AC9-A665-09E9A0582AB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39" name="AutoShape 3" descr="(question)">
          <a:extLst>
            <a:ext uri="{FF2B5EF4-FFF2-40B4-BE49-F238E27FC236}">
              <a16:creationId xmlns:a16="http://schemas.microsoft.com/office/drawing/2014/main" id="{16232077-F969-4231-9834-90010E970CA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40" name="AutoShape 3" descr="(question)">
          <a:extLst>
            <a:ext uri="{FF2B5EF4-FFF2-40B4-BE49-F238E27FC236}">
              <a16:creationId xmlns:a16="http://schemas.microsoft.com/office/drawing/2014/main" id="{2B9A1F39-0DC2-4B98-B58D-26EB260940B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41" name="AutoShape 3" descr="(question)">
          <a:extLst>
            <a:ext uri="{FF2B5EF4-FFF2-40B4-BE49-F238E27FC236}">
              <a16:creationId xmlns:a16="http://schemas.microsoft.com/office/drawing/2014/main" id="{E65F5486-79C7-4ED8-B3DF-F152E367CC0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42" name="AutoShape 3" descr="(question)">
          <a:extLst>
            <a:ext uri="{FF2B5EF4-FFF2-40B4-BE49-F238E27FC236}">
              <a16:creationId xmlns:a16="http://schemas.microsoft.com/office/drawing/2014/main" id="{952342F1-42DC-42E8-A307-992804EEB8F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43" name="AutoShape 3" descr="(question)">
          <a:extLst>
            <a:ext uri="{FF2B5EF4-FFF2-40B4-BE49-F238E27FC236}">
              <a16:creationId xmlns:a16="http://schemas.microsoft.com/office/drawing/2014/main" id="{D5F97EA8-0025-4A3D-B0A9-8044AA2ADEC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44" name="AutoShape 3" descr="(question)">
          <a:extLst>
            <a:ext uri="{FF2B5EF4-FFF2-40B4-BE49-F238E27FC236}">
              <a16:creationId xmlns:a16="http://schemas.microsoft.com/office/drawing/2014/main" id="{43FDC28B-F0E9-4AE3-84F7-AE07C0F0A47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45" name="AutoShape 3" descr="(question)">
          <a:extLst>
            <a:ext uri="{FF2B5EF4-FFF2-40B4-BE49-F238E27FC236}">
              <a16:creationId xmlns:a16="http://schemas.microsoft.com/office/drawing/2014/main" id="{3F8F395C-5320-4094-AFA4-62E6B900D43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46" name="AutoShape 3" descr="(question)">
          <a:extLst>
            <a:ext uri="{FF2B5EF4-FFF2-40B4-BE49-F238E27FC236}">
              <a16:creationId xmlns:a16="http://schemas.microsoft.com/office/drawing/2014/main" id="{60F575B3-6E88-4121-B126-DDF771B2E1B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47" name="AutoShape 3" descr="(question)">
          <a:extLst>
            <a:ext uri="{FF2B5EF4-FFF2-40B4-BE49-F238E27FC236}">
              <a16:creationId xmlns:a16="http://schemas.microsoft.com/office/drawing/2014/main" id="{A8FAC6E5-0BC1-41D8-9F17-2E71AD11D8B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48" name="AutoShape 3" descr="(question)">
          <a:extLst>
            <a:ext uri="{FF2B5EF4-FFF2-40B4-BE49-F238E27FC236}">
              <a16:creationId xmlns:a16="http://schemas.microsoft.com/office/drawing/2014/main" id="{0D0425AE-8002-4356-A772-412BADB65CC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49" name="AutoShape 3" descr="(question)">
          <a:extLst>
            <a:ext uri="{FF2B5EF4-FFF2-40B4-BE49-F238E27FC236}">
              <a16:creationId xmlns:a16="http://schemas.microsoft.com/office/drawing/2014/main" id="{7CF97723-423D-4517-941D-55C67994945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50" name="AutoShape 3" descr="(question)">
          <a:extLst>
            <a:ext uri="{FF2B5EF4-FFF2-40B4-BE49-F238E27FC236}">
              <a16:creationId xmlns:a16="http://schemas.microsoft.com/office/drawing/2014/main" id="{DF2E783D-24F6-41AF-8D1E-38F1643A0E0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51" name="AutoShape 3" descr="(question)">
          <a:extLst>
            <a:ext uri="{FF2B5EF4-FFF2-40B4-BE49-F238E27FC236}">
              <a16:creationId xmlns:a16="http://schemas.microsoft.com/office/drawing/2014/main" id="{B8F2D9CA-ED1E-4AE7-B3D7-C3DB1359C48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52" name="AutoShape 3" descr="(question)">
          <a:extLst>
            <a:ext uri="{FF2B5EF4-FFF2-40B4-BE49-F238E27FC236}">
              <a16:creationId xmlns:a16="http://schemas.microsoft.com/office/drawing/2014/main" id="{0E4A03AF-078A-482C-BD59-EB093AADA2C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53" name="AutoShape 3" descr="(question)">
          <a:extLst>
            <a:ext uri="{FF2B5EF4-FFF2-40B4-BE49-F238E27FC236}">
              <a16:creationId xmlns:a16="http://schemas.microsoft.com/office/drawing/2014/main" id="{A38A249B-C7FD-4242-B856-649C4DF330C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54" name="AutoShape 3" descr="(question)">
          <a:extLst>
            <a:ext uri="{FF2B5EF4-FFF2-40B4-BE49-F238E27FC236}">
              <a16:creationId xmlns:a16="http://schemas.microsoft.com/office/drawing/2014/main" id="{E4C62FD4-9E66-4C75-8FA4-281CB120847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55" name="AutoShape 3" descr="(question)">
          <a:extLst>
            <a:ext uri="{FF2B5EF4-FFF2-40B4-BE49-F238E27FC236}">
              <a16:creationId xmlns:a16="http://schemas.microsoft.com/office/drawing/2014/main" id="{9CE14F75-679C-437C-8397-FF7AE97A8C9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56" name="AutoShape 3" descr="(question)">
          <a:extLst>
            <a:ext uri="{FF2B5EF4-FFF2-40B4-BE49-F238E27FC236}">
              <a16:creationId xmlns:a16="http://schemas.microsoft.com/office/drawing/2014/main" id="{77C85B45-B796-4103-B65A-9CB8FB977A4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57" name="AutoShape 3" descr="(question)">
          <a:extLst>
            <a:ext uri="{FF2B5EF4-FFF2-40B4-BE49-F238E27FC236}">
              <a16:creationId xmlns:a16="http://schemas.microsoft.com/office/drawing/2014/main" id="{B5D052C4-AFF9-41F2-8732-A65AD9D2533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58" name="AutoShape 3" descr="(question)">
          <a:extLst>
            <a:ext uri="{FF2B5EF4-FFF2-40B4-BE49-F238E27FC236}">
              <a16:creationId xmlns:a16="http://schemas.microsoft.com/office/drawing/2014/main" id="{354677D7-571D-4BF6-8B51-B1EA3081999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59" name="AutoShape 3" descr="(question)">
          <a:extLst>
            <a:ext uri="{FF2B5EF4-FFF2-40B4-BE49-F238E27FC236}">
              <a16:creationId xmlns:a16="http://schemas.microsoft.com/office/drawing/2014/main" id="{E98D75B7-0851-470D-A346-DD8AEEC2D7A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60" name="AutoShape 3" descr="(question)">
          <a:extLst>
            <a:ext uri="{FF2B5EF4-FFF2-40B4-BE49-F238E27FC236}">
              <a16:creationId xmlns:a16="http://schemas.microsoft.com/office/drawing/2014/main" id="{D49AD694-E655-4147-A017-1C27F55A5E4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61" name="AutoShape 3" descr="(question)">
          <a:extLst>
            <a:ext uri="{FF2B5EF4-FFF2-40B4-BE49-F238E27FC236}">
              <a16:creationId xmlns:a16="http://schemas.microsoft.com/office/drawing/2014/main" id="{700FA09D-A4D7-4DCC-BF92-2FD7F0C26ED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62" name="AutoShape 3" descr="(question)">
          <a:extLst>
            <a:ext uri="{FF2B5EF4-FFF2-40B4-BE49-F238E27FC236}">
              <a16:creationId xmlns:a16="http://schemas.microsoft.com/office/drawing/2014/main" id="{A47CD9B3-FA0C-4C1A-9531-7C3AF3B3673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63" name="AutoShape 3" descr="(question)">
          <a:extLst>
            <a:ext uri="{FF2B5EF4-FFF2-40B4-BE49-F238E27FC236}">
              <a16:creationId xmlns:a16="http://schemas.microsoft.com/office/drawing/2014/main" id="{91217154-61D8-4A4A-9335-BFB07EEFE07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64" name="AutoShape 3" descr="(question)">
          <a:extLst>
            <a:ext uri="{FF2B5EF4-FFF2-40B4-BE49-F238E27FC236}">
              <a16:creationId xmlns:a16="http://schemas.microsoft.com/office/drawing/2014/main" id="{7B0C8096-4FB2-4F70-BF19-A4ED88C86E0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65" name="AutoShape 3" descr="(question)">
          <a:extLst>
            <a:ext uri="{FF2B5EF4-FFF2-40B4-BE49-F238E27FC236}">
              <a16:creationId xmlns:a16="http://schemas.microsoft.com/office/drawing/2014/main" id="{1E8F91A4-840D-4264-9134-5DC0E536DA5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66" name="AutoShape 3" descr="(question)">
          <a:extLst>
            <a:ext uri="{FF2B5EF4-FFF2-40B4-BE49-F238E27FC236}">
              <a16:creationId xmlns:a16="http://schemas.microsoft.com/office/drawing/2014/main" id="{D66C4349-A638-4ABC-8722-70998AE0810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67" name="AutoShape 3" descr="(question)">
          <a:extLst>
            <a:ext uri="{FF2B5EF4-FFF2-40B4-BE49-F238E27FC236}">
              <a16:creationId xmlns:a16="http://schemas.microsoft.com/office/drawing/2014/main" id="{FDF0C985-BB53-430C-A787-A9952355F40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68" name="AutoShape 3" descr="(question)">
          <a:extLst>
            <a:ext uri="{FF2B5EF4-FFF2-40B4-BE49-F238E27FC236}">
              <a16:creationId xmlns:a16="http://schemas.microsoft.com/office/drawing/2014/main" id="{0EF587E0-FA78-4CFC-BDA5-6D7256C095D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69" name="AutoShape 3" descr="(question)">
          <a:extLst>
            <a:ext uri="{FF2B5EF4-FFF2-40B4-BE49-F238E27FC236}">
              <a16:creationId xmlns:a16="http://schemas.microsoft.com/office/drawing/2014/main" id="{FB938CC8-59A2-4009-85C8-510FE118931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70" name="AutoShape 3" descr="(question)">
          <a:extLst>
            <a:ext uri="{FF2B5EF4-FFF2-40B4-BE49-F238E27FC236}">
              <a16:creationId xmlns:a16="http://schemas.microsoft.com/office/drawing/2014/main" id="{0B0E03AE-5DD5-4110-8C43-B4C0D0C64ED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71" name="AutoShape 3" descr="(question)">
          <a:extLst>
            <a:ext uri="{FF2B5EF4-FFF2-40B4-BE49-F238E27FC236}">
              <a16:creationId xmlns:a16="http://schemas.microsoft.com/office/drawing/2014/main" id="{65F2C463-9C51-4945-83EC-C80CBC04D02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72" name="AutoShape 3" descr="(question)">
          <a:extLst>
            <a:ext uri="{FF2B5EF4-FFF2-40B4-BE49-F238E27FC236}">
              <a16:creationId xmlns:a16="http://schemas.microsoft.com/office/drawing/2014/main" id="{68A22452-B31C-4AFC-ACCF-D3BF1104CDF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73" name="AutoShape 3" descr="(question)">
          <a:extLst>
            <a:ext uri="{FF2B5EF4-FFF2-40B4-BE49-F238E27FC236}">
              <a16:creationId xmlns:a16="http://schemas.microsoft.com/office/drawing/2014/main" id="{E5E3FCE1-689A-4D82-A237-44219950305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74" name="AutoShape 3" descr="(question)">
          <a:extLst>
            <a:ext uri="{FF2B5EF4-FFF2-40B4-BE49-F238E27FC236}">
              <a16:creationId xmlns:a16="http://schemas.microsoft.com/office/drawing/2014/main" id="{95B94BEA-1C65-4D2B-B21D-C503A3B2853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75" name="AutoShape 3" descr="(question)">
          <a:extLst>
            <a:ext uri="{FF2B5EF4-FFF2-40B4-BE49-F238E27FC236}">
              <a16:creationId xmlns:a16="http://schemas.microsoft.com/office/drawing/2014/main" id="{798BA431-938A-464F-8528-16CDCAA1731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76" name="AutoShape 3" descr="(question)">
          <a:extLst>
            <a:ext uri="{FF2B5EF4-FFF2-40B4-BE49-F238E27FC236}">
              <a16:creationId xmlns:a16="http://schemas.microsoft.com/office/drawing/2014/main" id="{F9CCB277-2475-4445-AE13-95D4CEBC86A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77" name="AutoShape 3" descr="(question)">
          <a:extLst>
            <a:ext uri="{FF2B5EF4-FFF2-40B4-BE49-F238E27FC236}">
              <a16:creationId xmlns:a16="http://schemas.microsoft.com/office/drawing/2014/main" id="{400A9660-70B7-4243-A26A-EC3678B0AC8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294" name="AutoShape 3" descr="(question)">
          <a:extLst>
            <a:ext uri="{FF2B5EF4-FFF2-40B4-BE49-F238E27FC236}">
              <a16:creationId xmlns:a16="http://schemas.microsoft.com/office/drawing/2014/main" id="{A5FB32D5-3793-4D0F-8FFD-995AFAC09A1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295" name="AutoShape 3" descr="(question)">
          <a:extLst>
            <a:ext uri="{FF2B5EF4-FFF2-40B4-BE49-F238E27FC236}">
              <a16:creationId xmlns:a16="http://schemas.microsoft.com/office/drawing/2014/main" id="{99C7332D-60AE-465E-A187-F398F8CA655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296" name="AutoShape 3" descr="(question)">
          <a:extLst>
            <a:ext uri="{FF2B5EF4-FFF2-40B4-BE49-F238E27FC236}">
              <a16:creationId xmlns:a16="http://schemas.microsoft.com/office/drawing/2014/main" id="{4D53E71C-68DC-4E86-8C1B-E2DA81D18C8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297" name="AutoShape 3" descr="(question)">
          <a:extLst>
            <a:ext uri="{FF2B5EF4-FFF2-40B4-BE49-F238E27FC236}">
              <a16:creationId xmlns:a16="http://schemas.microsoft.com/office/drawing/2014/main" id="{EDCBC960-00ED-4CCD-A9FC-B26E0578B2F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298" name="AutoShape 3" descr="(question)">
          <a:extLst>
            <a:ext uri="{FF2B5EF4-FFF2-40B4-BE49-F238E27FC236}">
              <a16:creationId xmlns:a16="http://schemas.microsoft.com/office/drawing/2014/main" id="{A3738A6A-E602-44C4-8A67-2F1782AF368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299" name="AutoShape 3" descr="(question)">
          <a:extLst>
            <a:ext uri="{FF2B5EF4-FFF2-40B4-BE49-F238E27FC236}">
              <a16:creationId xmlns:a16="http://schemas.microsoft.com/office/drawing/2014/main" id="{3C10F502-8F39-4C4D-9F06-3E053EE128A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00" name="AutoShape 3" descr="(question)">
          <a:extLst>
            <a:ext uri="{FF2B5EF4-FFF2-40B4-BE49-F238E27FC236}">
              <a16:creationId xmlns:a16="http://schemas.microsoft.com/office/drawing/2014/main" id="{92CD0297-B42D-47F6-A3EC-6B75677D5CF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01" name="AutoShape 3" descr="(question)">
          <a:extLst>
            <a:ext uri="{FF2B5EF4-FFF2-40B4-BE49-F238E27FC236}">
              <a16:creationId xmlns:a16="http://schemas.microsoft.com/office/drawing/2014/main" id="{C047A7CC-5941-4F0F-953B-FFB033DE4D1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02" name="AutoShape 3" descr="(question)">
          <a:extLst>
            <a:ext uri="{FF2B5EF4-FFF2-40B4-BE49-F238E27FC236}">
              <a16:creationId xmlns:a16="http://schemas.microsoft.com/office/drawing/2014/main" id="{4288A43F-2866-4469-9ED0-7BDC3CDB95A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03" name="AutoShape 3" descr="(question)">
          <a:extLst>
            <a:ext uri="{FF2B5EF4-FFF2-40B4-BE49-F238E27FC236}">
              <a16:creationId xmlns:a16="http://schemas.microsoft.com/office/drawing/2014/main" id="{8B8B8F79-AC42-48B9-8A79-9BFBFE0D2DF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04" name="AutoShape 3" descr="(question)">
          <a:extLst>
            <a:ext uri="{FF2B5EF4-FFF2-40B4-BE49-F238E27FC236}">
              <a16:creationId xmlns:a16="http://schemas.microsoft.com/office/drawing/2014/main" id="{C4BF9696-1C22-460E-8D5F-4172283F783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05" name="AutoShape 3" descr="(question)">
          <a:extLst>
            <a:ext uri="{FF2B5EF4-FFF2-40B4-BE49-F238E27FC236}">
              <a16:creationId xmlns:a16="http://schemas.microsoft.com/office/drawing/2014/main" id="{4D92F210-344F-4C9B-A972-7FD71655F1C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30" name="AutoShape 3" descr="(question)">
          <a:extLst>
            <a:ext uri="{FF2B5EF4-FFF2-40B4-BE49-F238E27FC236}">
              <a16:creationId xmlns:a16="http://schemas.microsoft.com/office/drawing/2014/main" id="{9B7DAF37-D468-44C7-9513-192DDE0ABAB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32" name="AutoShape 3" descr="(question)">
          <a:extLst>
            <a:ext uri="{FF2B5EF4-FFF2-40B4-BE49-F238E27FC236}">
              <a16:creationId xmlns:a16="http://schemas.microsoft.com/office/drawing/2014/main" id="{D157A7A1-CFA9-458D-80D6-94EBBCCF522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33" name="AutoShape 3" descr="(question)">
          <a:extLst>
            <a:ext uri="{FF2B5EF4-FFF2-40B4-BE49-F238E27FC236}">
              <a16:creationId xmlns:a16="http://schemas.microsoft.com/office/drawing/2014/main" id="{A6119504-D7D9-4DBD-93BB-036850011C8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34" name="AutoShape 3" descr="(question)">
          <a:extLst>
            <a:ext uri="{FF2B5EF4-FFF2-40B4-BE49-F238E27FC236}">
              <a16:creationId xmlns:a16="http://schemas.microsoft.com/office/drawing/2014/main" id="{DAF614D3-8FB5-4184-839D-8281346B194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35" name="AutoShape 3" descr="(question)">
          <a:extLst>
            <a:ext uri="{FF2B5EF4-FFF2-40B4-BE49-F238E27FC236}">
              <a16:creationId xmlns:a16="http://schemas.microsoft.com/office/drawing/2014/main" id="{F426518A-A452-4268-A5CE-03B6B130B76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78" name="AutoShape 3" descr="(question)">
          <a:extLst>
            <a:ext uri="{FF2B5EF4-FFF2-40B4-BE49-F238E27FC236}">
              <a16:creationId xmlns:a16="http://schemas.microsoft.com/office/drawing/2014/main" id="{BEADCFC0-D2CF-466B-B416-C540B9795C7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79" name="AutoShape 3" descr="(question)">
          <a:extLst>
            <a:ext uri="{FF2B5EF4-FFF2-40B4-BE49-F238E27FC236}">
              <a16:creationId xmlns:a16="http://schemas.microsoft.com/office/drawing/2014/main" id="{05003FCC-C2C3-4C5D-BF4C-25CCD8C0543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80" name="AutoShape 3" descr="(question)">
          <a:extLst>
            <a:ext uri="{FF2B5EF4-FFF2-40B4-BE49-F238E27FC236}">
              <a16:creationId xmlns:a16="http://schemas.microsoft.com/office/drawing/2014/main" id="{42A81AF1-270F-44EC-B7B8-D779FD389C1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81" name="AutoShape 3" descr="(question)">
          <a:extLst>
            <a:ext uri="{FF2B5EF4-FFF2-40B4-BE49-F238E27FC236}">
              <a16:creationId xmlns:a16="http://schemas.microsoft.com/office/drawing/2014/main" id="{050174AE-EB06-444B-8C19-BF2305F47D4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82" name="AutoShape 3" descr="(question)">
          <a:extLst>
            <a:ext uri="{FF2B5EF4-FFF2-40B4-BE49-F238E27FC236}">
              <a16:creationId xmlns:a16="http://schemas.microsoft.com/office/drawing/2014/main" id="{83944D28-B40C-46C3-9CBE-ECC1C89EAC7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83" name="AutoShape 3" descr="(question)">
          <a:extLst>
            <a:ext uri="{FF2B5EF4-FFF2-40B4-BE49-F238E27FC236}">
              <a16:creationId xmlns:a16="http://schemas.microsoft.com/office/drawing/2014/main" id="{41BC762F-DED0-49CE-8329-289075610C2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84" name="AutoShape 3" descr="(question)">
          <a:extLst>
            <a:ext uri="{FF2B5EF4-FFF2-40B4-BE49-F238E27FC236}">
              <a16:creationId xmlns:a16="http://schemas.microsoft.com/office/drawing/2014/main" id="{728FC092-191D-40C0-9D24-D6104B518CF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85" name="AutoShape 3" descr="(question)">
          <a:extLst>
            <a:ext uri="{FF2B5EF4-FFF2-40B4-BE49-F238E27FC236}">
              <a16:creationId xmlns:a16="http://schemas.microsoft.com/office/drawing/2014/main" id="{656A1E45-A19B-4EC3-A7EB-4C35725F3F0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86" name="AutoShape 3" descr="(question)">
          <a:extLst>
            <a:ext uri="{FF2B5EF4-FFF2-40B4-BE49-F238E27FC236}">
              <a16:creationId xmlns:a16="http://schemas.microsoft.com/office/drawing/2014/main" id="{6C31D7E4-20FD-4C78-91AF-070D5A97B56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87" name="AutoShape 3" descr="(question)">
          <a:extLst>
            <a:ext uri="{FF2B5EF4-FFF2-40B4-BE49-F238E27FC236}">
              <a16:creationId xmlns:a16="http://schemas.microsoft.com/office/drawing/2014/main" id="{C0FE9F2B-7F6B-4D0C-AB9D-19E9C652C85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88" name="AutoShape 3" descr="(question)">
          <a:extLst>
            <a:ext uri="{FF2B5EF4-FFF2-40B4-BE49-F238E27FC236}">
              <a16:creationId xmlns:a16="http://schemas.microsoft.com/office/drawing/2014/main" id="{93F7D532-787F-4ED7-8138-CE02E674F47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89" name="AutoShape 3" descr="(question)">
          <a:extLst>
            <a:ext uri="{FF2B5EF4-FFF2-40B4-BE49-F238E27FC236}">
              <a16:creationId xmlns:a16="http://schemas.microsoft.com/office/drawing/2014/main" id="{9E79E83A-3815-4804-AF36-D9E8D64C908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90" name="AutoShape 3" descr="(question)">
          <a:extLst>
            <a:ext uri="{FF2B5EF4-FFF2-40B4-BE49-F238E27FC236}">
              <a16:creationId xmlns:a16="http://schemas.microsoft.com/office/drawing/2014/main" id="{E6395CD5-DB4C-4050-9B6E-DD5CD92A7A8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91" name="AutoShape 3" descr="(question)">
          <a:extLst>
            <a:ext uri="{FF2B5EF4-FFF2-40B4-BE49-F238E27FC236}">
              <a16:creationId xmlns:a16="http://schemas.microsoft.com/office/drawing/2014/main" id="{6E0D745D-35E7-4949-AE08-86574BC2FCF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92" name="AutoShape 3" descr="(question)">
          <a:extLst>
            <a:ext uri="{FF2B5EF4-FFF2-40B4-BE49-F238E27FC236}">
              <a16:creationId xmlns:a16="http://schemas.microsoft.com/office/drawing/2014/main" id="{AD45A735-82FA-4760-8274-ED375637C36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93" name="AutoShape 3" descr="(question)">
          <a:extLst>
            <a:ext uri="{FF2B5EF4-FFF2-40B4-BE49-F238E27FC236}">
              <a16:creationId xmlns:a16="http://schemas.microsoft.com/office/drawing/2014/main" id="{4F82BC06-9053-4529-8799-DB82A804C0A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94" name="AutoShape 3" descr="(question)">
          <a:extLst>
            <a:ext uri="{FF2B5EF4-FFF2-40B4-BE49-F238E27FC236}">
              <a16:creationId xmlns:a16="http://schemas.microsoft.com/office/drawing/2014/main" id="{6CAD54F5-07D4-4E67-ADBD-1D659C78CCA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95" name="AutoShape 3" descr="(question)">
          <a:extLst>
            <a:ext uri="{FF2B5EF4-FFF2-40B4-BE49-F238E27FC236}">
              <a16:creationId xmlns:a16="http://schemas.microsoft.com/office/drawing/2014/main" id="{549A2667-5FAF-4FA5-9DA5-8984E3DE2D5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96" name="AutoShape 3" descr="(question)">
          <a:extLst>
            <a:ext uri="{FF2B5EF4-FFF2-40B4-BE49-F238E27FC236}">
              <a16:creationId xmlns:a16="http://schemas.microsoft.com/office/drawing/2014/main" id="{DB66D4E0-FE82-4594-97A8-86A2D422D92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97" name="AutoShape 3" descr="(question)">
          <a:extLst>
            <a:ext uri="{FF2B5EF4-FFF2-40B4-BE49-F238E27FC236}">
              <a16:creationId xmlns:a16="http://schemas.microsoft.com/office/drawing/2014/main" id="{800220D8-1D54-42CF-B273-7ED780E346E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98" name="AutoShape 3" descr="(question)">
          <a:extLst>
            <a:ext uri="{FF2B5EF4-FFF2-40B4-BE49-F238E27FC236}">
              <a16:creationId xmlns:a16="http://schemas.microsoft.com/office/drawing/2014/main" id="{A17524C1-F1DD-4642-BA34-B4DFA9E9E2F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99" name="AutoShape 3" descr="(question)">
          <a:extLst>
            <a:ext uri="{FF2B5EF4-FFF2-40B4-BE49-F238E27FC236}">
              <a16:creationId xmlns:a16="http://schemas.microsoft.com/office/drawing/2014/main" id="{745BBAA0-ECEB-495D-90B4-6AD0AEEA9F2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00" name="AutoShape 3" descr="(question)">
          <a:extLst>
            <a:ext uri="{FF2B5EF4-FFF2-40B4-BE49-F238E27FC236}">
              <a16:creationId xmlns:a16="http://schemas.microsoft.com/office/drawing/2014/main" id="{8F193FBB-2652-4EB7-AA24-F7E8A1A106B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01" name="AutoShape 3" descr="(question)">
          <a:extLst>
            <a:ext uri="{FF2B5EF4-FFF2-40B4-BE49-F238E27FC236}">
              <a16:creationId xmlns:a16="http://schemas.microsoft.com/office/drawing/2014/main" id="{41A47D31-920D-4BF0-9B4E-35B6CBB5BF2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02" name="AutoShape 3" descr="(question)">
          <a:extLst>
            <a:ext uri="{FF2B5EF4-FFF2-40B4-BE49-F238E27FC236}">
              <a16:creationId xmlns:a16="http://schemas.microsoft.com/office/drawing/2014/main" id="{DD412802-BC65-459B-91AB-5C3369E8BC1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03" name="AutoShape 3" descr="(question)">
          <a:extLst>
            <a:ext uri="{FF2B5EF4-FFF2-40B4-BE49-F238E27FC236}">
              <a16:creationId xmlns:a16="http://schemas.microsoft.com/office/drawing/2014/main" id="{94D0A31A-0C8E-46FF-AE5C-986660D2ECC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04" name="AutoShape 3" descr="(question)">
          <a:extLst>
            <a:ext uri="{FF2B5EF4-FFF2-40B4-BE49-F238E27FC236}">
              <a16:creationId xmlns:a16="http://schemas.microsoft.com/office/drawing/2014/main" id="{10BD9905-B9F9-41E4-BEB5-0C8824CD6A0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05" name="AutoShape 3" descr="(question)">
          <a:extLst>
            <a:ext uri="{FF2B5EF4-FFF2-40B4-BE49-F238E27FC236}">
              <a16:creationId xmlns:a16="http://schemas.microsoft.com/office/drawing/2014/main" id="{6CFD9CE2-731E-457C-84CE-8970E958198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06" name="AutoShape 3" descr="(question)">
          <a:extLst>
            <a:ext uri="{FF2B5EF4-FFF2-40B4-BE49-F238E27FC236}">
              <a16:creationId xmlns:a16="http://schemas.microsoft.com/office/drawing/2014/main" id="{AD993498-FCE4-47B9-AEE5-92F1A2CE033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07" name="AutoShape 3" descr="(question)">
          <a:extLst>
            <a:ext uri="{FF2B5EF4-FFF2-40B4-BE49-F238E27FC236}">
              <a16:creationId xmlns:a16="http://schemas.microsoft.com/office/drawing/2014/main" id="{CB56F0A8-F155-4943-BA64-012EBE17478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08" name="AutoShape 3" descr="(question)">
          <a:extLst>
            <a:ext uri="{FF2B5EF4-FFF2-40B4-BE49-F238E27FC236}">
              <a16:creationId xmlns:a16="http://schemas.microsoft.com/office/drawing/2014/main" id="{9B0AC6A7-B090-4A5A-83D4-9D2DC2F4634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09" name="AutoShape 3" descr="(question)">
          <a:extLst>
            <a:ext uri="{FF2B5EF4-FFF2-40B4-BE49-F238E27FC236}">
              <a16:creationId xmlns:a16="http://schemas.microsoft.com/office/drawing/2014/main" id="{744CBC1F-505F-4046-A836-A7A2913DEDF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10" name="AutoShape 3" descr="(question)">
          <a:extLst>
            <a:ext uri="{FF2B5EF4-FFF2-40B4-BE49-F238E27FC236}">
              <a16:creationId xmlns:a16="http://schemas.microsoft.com/office/drawing/2014/main" id="{6FFE21F4-425D-4552-8BB6-7FEAC210157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11" name="AutoShape 3" descr="(question)">
          <a:extLst>
            <a:ext uri="{FF2B5EF4-FFF2-40B4-BE49-F238E27FC236}">
              <a16:creationId xmlns:a16="http://schemas.microsoft.com/office/drawing/2014/main" id="{C88D01E5-1FBC-4A1B-97A6-DBEE9463471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12" name="AutoShape 3" descr="(question)">
          <a:extLst>
            <a:ext uri="{FF2B5EF4-FFF2-40B4-BE49-F238E27FC236}">
              <a16:creationId xmlns:a16="http://schemas.microsoft.com/office/drawing/2014/main" id="{BE9C4274-97B0-40B5-B9B3-979CACAF7E3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13" name="AutoShape 3" descr="(question)">
          <a:extLst>
            <a:ext uri="{FF2B5EF4-FFF2-40B4-BE49-F238E27FC236}">
              <a16:creationId xmlns:a16="http://schemas.microsoft.com/office/drawing/2014/main" id="{09C07275-A0BC-4A42-9F80-B5EB7BA8D82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14" name="AutoShape 3" descr="(question)">
          <a:extLst>
            <a:ext uri="{FF2B5EF4-FFF2-40B4-BE49-F238E27FC236}">
              <a16:creationId xmlns:a16="http://schemas.microsoft.com/office/drawing/2014/main" id="{3508E585-B318-405F-835C-4DABB383EC9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15" name="AutoShape 3" descr="(question)">
          <a:extLst>
            <a:ext uri="{FF2B5EF4-FFF2-40B4-BE49-F238E27FC236}">
              <a16:creationId xmlns:a16="http://schemas.microsoft.com/office/drawing/2014/main" id="{B2C5321E-2647-499D-A785-B1D66F728EA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16" name="AutoShape 3" descr="(question)">
          <a:extLst>
            <a:ext uri="{FF2B5EF4-FFF2-40B4-BE49-F238E27FC236}">
              <a16:creationId xmlns:a16="http://schemas.microsoft.com/office/drawing/2014/main" id="{AB2D8B94-5E50-4A46-9883-30F8530629C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17" name="AutoShape 3" descr="(question)">
          <a:extLst>
            <a:ext uri="{FF2B5EF4-FFF2-40B4-BE49-F238E27FC236}">
              <a16:creationId xmlns:a16="http://schemas.microsoft.com/office/drawing/2014/main" id="{37CAC7DF-D30E-4B3A-A5E2-37A7E18DC04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18" name="AutoShape 3" descr="(question)">
          <a:extLst>
            <a:ext uri="{FF2B5EF4-FFF2-40B4-BE49-F238E27FC236}">
              <a16:creationId xmlns:a16="http://schemas.microsoft.com/office/drawing/2014/main" id="{B1C8455E-E6D1-4F2F-B877-A1639E3DE6E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19" name="AutoShape 3" descr="(question)">
          <a:extLst>
            <a:ext uri="{FF2B5EF4-FFF2-40B4-BE49-F238E27FC236}">
              <a16:creationId xmlns:a16="http://schemas.microsoft.com/office/drawing/2014/main" id="{3AC02422-D49B-4C42-BCED-55DA18200C1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20" name="AutoShape 3" descr="(question)">
          <a:extLst>
            <a:ext uri="{FF2B5EF4-FFF2-40B4-BE49-F238E27FC236}">
              <a16:creationId xmlns:a16="http://schemas.microsoft.com/office/drawing/2014/main" id="{17F26B94-1A8C-41E5-BD29-1B61FD8964B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21" name="AutoShape 3" descr="(question)">
          <a:extLst>
            <a:ext uri="{FF2B5EF4-FFF2-40B4-BE49-F238E27FC236}">
              <a16:creationId xmlns:a16="http://schemas.microsoft.com/office/drawing/2014/main" id="{133FB444-8463-462F-B896-F7A90EF8220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22" name="AutoShape 3" descr="(question)">
          <a:extLst>
            <a:ext uri="{FF2B5EF4-FFF2-40B4-BE49-F238E27FC236}">
              <a16:creationId xmlns:a16="http://schemas.microsoft.com/office/drawing/2014/main" id="{35344481-F990-4B38-8860-3B8A479335A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23" name="AutoShape 3" descr="(question)">
          <a:extLst>
            <a:ext uri="{FF2B5EF4-FFF2-40B4-BE49-F238E27FC236}">
              <a16:creationId xmlns:a16="http://schemas.microsoft.com/office/drawing/2014/main" id="{EF5E7075-BADA-45F0-8F24-38BC7080A4D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24" name="AutoShape 3" descr="(question)">
          <a:extLst>
            <a:ext uri="{FF2B5EF4-FFF2-40B4-BE49-F238E27FC236}">
              <a16:creationId xmlns:a16="http://schemas.microsoft.com/office/drawing/2014/main" id="{650113B0-3809-4231-B26C-D5C7E5C614B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25" name="AutoShape 3" descr="(question)">
          <a:extLst>
            <a:ext uri="{FF2B5EF4-FFF2-40B4-BE49-F238E27FC236}">
              <a16:creationId xmlns:a16="http://schemas.microsoft.com/office/drawing/2014/main" id="{F5AFCFE6-4681-4D61-8015-F382A679335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26" name="AutoShape 3" descr="(question)">
          <a:extLst>
            <a:ext uri="{FF2B5EF4-FFF2-40B4-BE49-F238E27FC236}">
              <a16:creationId xmlns:a16="http://schemas.microsoft.com/office/drawing/2014/main" id="{910F5E87-4416-4AC1-A508-B78971611DE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27" name="AutoShape 3" descr="(question)">
          <a:extLst>
            <a:ext uri="{FF2B5EF4-FFF2-40B4-BE49-F238E27FC236}">
              <a16:creationId xmlns:a16="http://schemas.microsoft.com/office/drawing/2014/main" id="{2D4E62BF-7D2B-4EA0-A6FC-2A50B311CF9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28" name="AutoShape 3" descr="(question)">
          <a:extLst>
            <a:ext uri="{FF2B5EF4-FFF2-40B4-BE49-F238E27FC236}">
              <a16:creationId xmlns:a16="http://schemas.microsoft.com/office/drawing/2014/main" id="{8D1C10D9-E911-49B7-BEFB-5403FE89F7A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29" name="AutoShape 3" descr="(question)">
          <a:extLst>
            <a:ext uri="{FF2B5EF4-FFF2-40B4-BE49-F238E27FC236}">
              <a16:creationId xmlns:a16="http://schemas.microsoft.com/office/drawing/2014/main" id="{045F070F-1F6E-4773-AAB5-FBF16560E04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30" name="AutoShape 3" descr="(question)">
          <a:extLst>
            <a:ext uri="{FF2B5EF4-FFF2-40B4-BE49-F238E27FC236}">
              <a16:creationId xmlns:a16="http://schemas.microsoft.com/office/drawing/2014/main" id="{7244B842-B0F5-41A7-9DA0-261661EE44F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31" name="AutoShape 3" descr="(question)">
          <a:extLst>
            <a:ext uri="{FF2B5EF4-FFF2-40B4-BE49-F238E27FC236}">
              <a16:creationId xmlns:a16="http://schemas.microsoft.com/office/drawing/2014/main" id="{943F4A1E-DB7C-427F-ABFF-D1D4D2F9595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32" name="AutoShape 3" descr="(question)">
          <a:extLst>
            <a:ext uri="{FF2B5EF4-FFF2-40B4-BE49-F238E27FC236}">
              <a16:creationId xmlns:a16="http://schemas.microsoft.com/office/drawing/2014/main" id="{21ACE73A-066D-4A99-8465-FBB1D370964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33" name="AutoShape 3" descr="(question)">
          <a:extLst>
            <a:ext uri="{FF2B5EF4-FFF2-40B4-BE49-F238E27FC236}">
              <a16:creationId xmlns:a16="http://schemas.microsoft.com/office/drawing/2014/main" id="{7A8EC37A-F235-4E76-8494-4B0CA0794BF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34" name="AutoShape 3" descr="(question)">
          <a:extLst>
            <a:ext uri="{FF2B5EF4-FFF2-40B4-BE49-F238E27FC236}">
              <a16:creationId xmlns:a16="http://schemas.microsoft.com/office/drawing/2014/main" id="{A8ED047D-A968-4C9E-8B77-71324EDB90C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35" name="AutoShape 3" descr="(question)">
          <a:extLst>
            <a:ext uri="{FF2B5EF4-FFF2-40B4-BE49-F238E27FC236}">
              <a16:creationId xmlns:a16="http://schemas.microsoft.com/office/drawing/2014/main" id="{2432AC2A-BAF9-4C72-9733-4F5BCC96AEA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436" name="AutoShape 3" descr="(question)">
          <a:extLst>
            <a:ext uri="{FF2B5EF4-FFF2-40B4-BE49-F238E27FC236}">
              <a16:creationId xmlns:a16="http://schemas.microsoft.com/office/drawing/2014/main" id="{3F0519D1-DEDE-4BB4-AF44-12ABE34A833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10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437" name="AutoShape 3" descr="(question)">
          <a:extLst>
            <a:ext uri="{FF2B5EF4-FFF2-40B4-BE49-F238E27FC236}">
              <a16:creationId xmlns:a16="http://schemas.microsoft.com/office/drawing/2014/main" id="{A4A05426-1E73-4057-9449-19A46965AD8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10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438" name="AutoShape 3" descr="(question)">
          <a:extLst>
            <a:ext uri="{FF2B5EF4-FFF2-40B4-BE49-F238E27FC236}">
              <a16:creationId xmlns:a16="http://schemas.microsoft.com/office/drawing/2014/main" id="{3E9BC5E0-BCFF-4F2A-9AF5-A2BD748038C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10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439" name="AutoShape 3" descr="(question)">
          <a:extLst>
            <a:ext uri="{FF2B5EF4-FFF2-40B4-BE49-F238E27FC236}">
              <a16:creationId xmlns:a16="http://schemas.microsoft.com/office/drawing/2014/main" id="{A2DE1A44-37DD-4796-AD78-CC03D72F772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10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440" name="AutoShape 3" descr="(question)">
          <a:extLst>
            <a:ext uri="{FF2B5EF4-FFF2-40B4-BE49-F238E27FC236}">
              <a16:creationId xmlns:a16="http://schemas.microsoft.com/office/drawing/2014/main" id="{B1758CF5-1B16-4515-8FF9-0567E8BA357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10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441" name="AutoShape 3" descr="(question)">
          <a:extLst>
            <a:ext uri="{FF2B5EF4-FFF2-40B4-BE49-F238E27FC236}">
              <a16:creationId xmlns:a16="http://schemas.microsoft.com/office/drawing/2014/main" id="{18E5721F-BCA2-4047-91FF-D4B50536D67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10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442" name="AutoShape 3" descr="(question)">
          <a:extLst>
            <a:ext uri="{FF2B5EF4-FFF2-40B4-BE49-F238E27FC236}">
              <a16:creationId xmlns:a16="http://schemas.microsoft.com/office/drawing/2014/main" id="{2270DE99-BD94-4626-8C73-FCDD1DEC50A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10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43" name="AutoShape 3" descr="(question)">
          <a:extLst>
            <a:ext uri="{FF2B5EF4-FFF2-40B4-BE49-F238E27FC236}">
              <a16:creationId xmlns:a16="http://schemas.microsoft.com/office/drawing/2014/main" id="{62A63A39-6F37-4025-AD24-AEECCFD2B89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44" name="AutoShape 3" descr="(question)">
          <a:extLst>
            <a:ext uri="{FF2B5EF4-FFF2-40B4-BE49-F238E27FC236}">
              <a16:creationId xmlns:a16="http://schemas.microsoft.com/office/drawing/2014/main" id="{D0755FE6-5DDE-4EEC-BBFA-4A5EF2D6455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45" name="AutoShape 3" descr="(question)">
          <a:extLst>
            <a:ext uri="{FF2B5EF4-FFF2-40B4-BE49-F238E27FC236}">
              <a16:creationId xmlns:a16="http://schemas.microsoft.com/office/drawing/2014/main" id="{0B8828C7-B2E6-4442-9751-581065BED6F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46" name="AutoShape 3" descr="(question)">
          <a:extLst>
            <a:ext uri="{FF2B5EF4-FFF2-40B4-BE49-F238E27FC236}">
              <a16:creationId xmlns:a16="http://schemas.microsoft.com/office/drawing/2014/main" id="{3C19E9C3-3CC1-438F-A211-F6810AE6968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47" name="AutoShape 3" descr="(question)">
          <a:extLst>
            <a:ext uri="{FF2B5EF4-FFF2-40B4-BE49-F238E27FC236}">
              <a16:creationId xmlns:a16="http://schemas.microsoft.com/office/drawing/2014/main" id="{D1AFF109-98D9-4100-94A3-253F9DF2FA5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48" name="AutoShape 3" descr="(question)">
          <a:extLst>
            <a:ext uri="{FF2B5EF4-FFF2-40B4-BE49-F238E27FC236}">
              <a16:creationId xmlns:a16="http://schemas.microsoft.com/office/drawing/2014/main" id="{D7AC949B-00A3-4113-B233-DE1ECCEC4EB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49" name="AutoShape 3" descr="(question)">
          <a:extLst>
            <a:ext uri="{FF2B5EF4-FFF2-40B4-BE49-F238E27FC236}">
              <a16:creationId xmlns:a16="http://schemas.microsoft.com/office/drawing/2014/main" id="{1A5E0CDE-0C18-4A93-B97D-69BAB953520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50" name="AutoShape 3" descr="(question)">
          <a:extLst>
            <a:ext uri="{FF2B5EF4-FFF2-40B4-BE49-F238E27FC236}">
              <a16:creationId xmlns:a16="http://schemas.microsoft.com/office/drawing/2014/main" id="{7A6B9C16-356E-4E87-84ED-9AAA9EF996D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51" name="AutoShape 3" descr="(question)">
          <a:extLst>
            <a:ext uri="{FF2B5EF4-FFF2-40B4-BE49-F238E27FC236}">
              <a16:creationId xmlns:a16="http://schemas.microsoft.com/office/drawing/2014/main" id="{9AF40DDF-826E-4367-9796-B74035811E3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52" name="AutoShape 3" descr="(question)">
          <a:extLst>
            <a:ext uri="{FF2B5EF4-FFF2-40B4-BE49-F238E27FC236}">
              <a16:creationId xmlns:a16="http://schemas.microsoft.com/office/drawing/2014/main" id="{CAFDD980-34ED-4151-9E5F-B4EDB2F7857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53" name="AutoShape 3" descr="(question)">
          <a:extLst>
            <a:ext uri="{FF2B5EF4-FFF2-40B4-BE49-F238E27FC236}">
              <a16:creationId xmlns:a16="http://schemas.microsoft.com/office/drawing/2014/main" id="{F34402D5-DFF6-4B7C-A6EE-4967B82C01B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54" name="AutoShape 3" descr="(question)">
          <a:extLst>
            <a:ext uri="{FF2B5EF4-FFF2-40B4-BE49-F238E27FC236}">
              <a16:creationId xmlns:a16="http://schemas.microsoft.com/office/drawing/2014/main" id="{0969FC8F-1638-4BE8-8C34-7ECF8BC4BB5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55" name="AutoShape 3" descr="(question)">
          <a:extLst>
            <a:ext uri="{FF2B5EF4-FFF2-40B4-BE49-F238E27FC236}">
              <a16:creationId xmlns:a16="http://schemas.microsoft.com/office/drawing/2014/main" id="{9616B30A-5536-40BC-8FD8-339AEA69436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56" name="AutoShape 3" descr="(question)">
          <a:extLst>
            <a:ext uri="{FF2B5EF4-FFF2-40B4-BE49-F238E27FC236}">
              <a16:creationId xmlns:a16="http://schemas.microsoft.com/office/drawing/2014/main" id="{FB816BAD-0C4C-4EFC-B76F-F461D7B17DE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57" name="AutoShape 3" descr="(question)">
          <a:extLst>
            <a:ext uri="{FF2B5EF4-FFF2-40B4-BE49-F238E27FC236}">
              <a16:creationId xmlns:a16="http://schemas.microsoft.com/office/drawing/2014/main" id="{A2054DBC-8951-4D62-A6DB-5AA6257F1E4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58" name="AutoShape 3" descr="(question)">
          <a:extLst>
            <a:ext uri="{FF2B5EF4-FFF2-40B4-BE49-F238E27FC236}">
              <a16:creationId xmlns:a16="http://schemas.microsoft.com/office/drawing/2014/main" id="{47DC42FB-57B6-4D30-BA9D-2C9F74ABD78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59" name="AutoShape 3" descr="(question)">
          <a:extLst>
            <a:ext uri="{FF2B5EF4-FFF2-40B4-BE49-F238E27FC236}">
              <a16:creationId xmlns:a16="http://schemas.microsoft.com/office/drawing/2014/main" id="{CF92D4DE-3F24-4E92-978A-50715AA07EB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60" name="AutoShape 3" descr="(question)">
          <a:extLst>
            <a:ext uri="{FF2B5EF4-FFF2-40B4-BE49-F238E27FC236}">
              <a16:creationId xmlns:a16="http://schemas.microsoft.com/office/drawing/2014/main" id="{23A086F2-1DA0-4134-AC2D-B113B65FC74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61" name="AutoShape 3" descr="(question)">
          <a:extLst>
            <a:ext uri="{FF2B5EF4-FFF2-40B4-BE49-F238E27FC236}">
              <a16:creationId xmlns:a16="http://schemas.microsoft.com/office/drawing/2014/main" id="{7E97586B-8343-443C-AB1B-DDC9E7A09FB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62" name="AutoShape 3" descr="(question)">
          <a:extLst>
            <a:ext uri="{FF2B5EF4-FFF2-40B4-BE49-F238E27FC236}">
              <a16:creationId xmlns:a16="http://schemas.microsoft.com/office/drawing/2014/main" id="{ECB16C3E-9643-42D8-BD4B-CEE3CD0CF57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63" name="AutoShape 3" descr="(question)">
          <a:extLst>
            <a:ext uri="{FF2B5EF4-FFF2-40B4-BE49-F238E27FC236}">
              <a16:creationId xmlns:a16="http://schemas.microsoft.com/office/drawing/2014/main" id="{C4966090-016E-4FC0-8DAD-C56A2CB39CD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64" name="AutoShape 3" descr="(question)">
          <a:extLst>
            <a:ext uri="{FF2B5EF4-FFF2-40B4-BE49-F238E27FC236}">
              <a16:creationId xmlns:a16="http://schemas.microsoft.com/office/drawing/2014/main" id="{37B40702-B73A-4448-AB29-C810BF0BBD9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65" name="AutoShape 3" descr="(question)">
          <a:extLst>
            <a:ext uri="{FF2B5EF4-FFF2-40B4-BE49-F238E27FC236}">
              <a16:creationId xmlns:a16="http://schemas.microsoft.com/office/drawing/2014/main" id="{B85A67EC-626A-4440-9660-9E7A504270B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66" name="AutoShape 3" descr="(question)">
          <a:extLst>
            <a:ext uri="{FF2B5EF4-FFF2-40B4-BE49-F238E27FC236}">
              <a16:creationId xmlns:a16="http://schemas.microsoft.com/office/drawing/2014/main" id="{5CB87778-640C-4A62-8391-4C4B180E685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67" name="AutoShape 3" descr="(question)">
          <a:extLst>
            <a:ext uri="{FF2B5EF4-FFF2-40B4-BE49-F238E27FC236}">
              <a16:creationId xmlns:a16="http://schemas.microsoft.com/office/drawing/2014/main" id="{D90E364A-0D69-4AD2-A72F-17646A7256F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68" name="AutoShape 3" descr="(question)">
          <a:extLst>
            <a:ext uri="{FF2B5EF4-FFF2-40B4-BE49-F238E27FC236}">
              <a16:creationId xmlns:a16="http://schemas.microsoft.com/office/drawing/2014/main" id="{6D9011F7-165B-4A4A-9735-E4CBB9FDCB2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69" name="AutoShape 3" descr="(question)">
          <a:extLst>
            <a:ext uri="{FF2B5EF4-FFF2-40B4-BE49-F238E27FC236}">
              <a16:creationId xmlns:a16="http://schemas.microsoft.com/office/drawing/2014/main" id="{A7FCAE3F-6076-4CAB-ACA6-21A95191BA3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70" name="AutoShape 3" descr="(question)">
          <a:extLst>
            <a:ext uri="{FF2B5EF4-FFF2-40B4-BE49-F238E27FC236}">
              <a16:creationId xmlns:a16="http://schemas.microsoft.com/office/drawing/2014/main" id="{6201C77C-3911-4B7B-B7A0-FCEEB7092A2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71" name="AutoShape 3" descr="(question)">
          <a:extLst>
            <a:ext uri="{FF2B5EF4-FFF2-40B4-BE49-F238E27FC236}">
              <a16:creationId xmlns:a16="http://schemas.microsoft.com/office/drawing/2014/main" id="{C2F82D05-DEF2-4AE7-97EC-A326DF4C110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72" name="AutoShape 3" descr="(question)">
          <a:extLst>
            <a:ext uri="{FF2B5EF4-FFF2-40B4-BE49-F238E27FC236}">
              <a16:creationId xmlns:a16="http://schemas.microsoft.com/office/drawing/2014/main" id="{8D2FF03F-9D47-4D4E-BB69-911A83AB933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73" name="AutoShape 3" descr="(question)">
          <a:extLst>
            <a:ext uri="{FF2B5EF4-FFF2-40B4-BE49-F238E27FC236}">
              <a16:creationId xmlns:a16="http://schemas.microsoft.com/office/drawing/2014/main" id="{07FEDD93-A721-48F4-9F19-8AD7C1C0C19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74" name="AutoShape 3" descr="(question)">
          <a:extLst>
            <a:ext uri="{FF2B5EF4-FFF2-40B4-BE49-F238E27FC236}">
              <a16:creationId xmlns:a16="http://schemas.microsoft.com/office/drawing/2014/main" id="{D027DA0D-6773-4B3C-8EC1-44421178E48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75" name="AutoShape 3" descr="(question)">
          <a:extLst>
            <a:ext uri="{FF2B5EF4-FFF2-40B4-BE49-F238E27FC236}">
              <a16:creationId xmlns:a16="http://schemas.microsoft.com/office/drawing/2014/main" id="{C5A258C4-310D-424A-A724-15F79F50FEE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76" name="AutoShape 3" descr="(question)">
          <a:extLst>
            <a:ext uri="{FF2B5EF4-FFF2-40B4-BE49-F238E27FC236}">
              <a16:creationId xmlns:a16="http://schemas.microsoft.com/office/drawing/2014/main" id="{03ACA3A0-9E96-43F4-93F6-1643C127539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77" name="AutoShape 3" descr="(question)">
          <a:extLst>
            <a:ext uri="{FF2B5EF4-FFF2-40B4-BE49-F238E27FC236}">
              <a16:creationId xmlns:a16="http://schemas.microsoft.com/office/drawing/2014/main" id="{E7B8AE34-58A3-4D6A-9700-92AE236EA0C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78" name="AutoShape 3" descr="(question)">
          <a:extLst>
            <a:ext uri="{FF2B5EF4-FFF2-40B4-BE49-F238E27FC236}">
              <a16:creationId xmlns:a16="http://schemas.microsoft.com/office/drawing/2014/main" id="{119E6C66-264E-4C0E-BBF6-9FCBE73B30B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79" name="AutoShape 3" descr="(question)">
          <a:extLst>
            <a:ext uri="{FF2B5EF4-FFF2-40B4-BE49-F238E27FC236}">
              <a16:creationId xmlns:a16="http://schemas.microsoft.com/office/drawing/2014/main" id="{F2C81F84-63A0-43DF-A04F-FEA0FDA9A0B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80" name="AutoShape 3" descr="(question)">
          <a:extLst>
            <a:ext uri="{FF2B5EF4-FFF2-40B4-BE49-F238E27FC236}">
              <a16:creationId xmlns:a16="http://schemas.microsoft.com/office/drawing/2014/main" id="{0B62C87A-C76B-426B-862D-8083E569072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81" name="AutoShape 3" descr="(question)">
          <a:extLst>
            <a:ext uri="{FF2B5EF4-FFF2-40B4-BE49-F238E27FC236}">
              <a16:creationId xmlns:a16="http://schemas.microsoft.com/office/drawing/2014/main" id="{3FCD211E-0A0E-4991-9093-09AB7DB3702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82" name="AutoShape 3" descr="(question)">
          <a:extLst>
            <a:ext uri="{FF2B5EF4-FFF2-40B4-BE49-F238E27FC236}">
              <a16:creationId xmlns:a16="http://schemas.microsoft.com/office/drawing/2014/main" id="{1CF011A2-77B0-4CAD-8EF3-A387475FB6D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83" name="AutoShape 3" descr="(question)">
          <a:extLst>
            <a:ext uri="{FF2B5EF4-FFF2-40B4-BE49-F238E27FC236}">
              <a16:creationId xmlns:a16="http://schemas.microsoft.com/office/drawing/2014/main" id="{0E7F30CB-CAF4-4BCE-98AF-CBC3BE73521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84" name="AutoShape 3" descr="(question)">
          <a:extLst>
            <a:ext uri="{FF2B5EF4-FFF2-40B4-BE49-F238E27FC236}">
              <a16:creationId xmlns:a16="http://schemas.microsoft.com/office/drawing/2014/main" id="{4B3B4899-8134-4236-92F7-F58370067F3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85" name="AutoShape 3" descr="(question)">
          <a:extLst>
            <a:ext uri="{FF2B5EF4-FFF2-40B4-BE49-F238E27FC236}">
              <a16:creationId xmlns:a16="http://schemas.microsoft.com/office/drawing/2014/main" id="{0A994CBA-35DD-429B-9C21-2F516CC8609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86" name="AutoShape 3" descr="(question)">
          <a:extLst>
            <a:ext uri="{FF2B5EF4-FFF2-40B4-BE49-F238E27FC236}">
              <a16:creationId xmlns:a16="http://schemas.microsoft.com/office/drawing/2014/main" id="{7CB4BE48-4BFC-46FE-8A0E-D0DBD293239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87" name="AutoShape 3" descr="(question)">
          <a:extLst>
            <a:ext uri="{FF2B5EF4-FFF2-40B4-BE49-F238E27FC236}">
              <a16:creationId xmlns:a16="http://schemas.microsoft.com/office/drawing/2014/main" id="{1C7B56FA-EE81-4801-9F41-AA1E23CAC46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88" name="AutoShape 3" descr="(question)">
          <a:extLst>
            <a:ext uri="{FF2B5EF4-FFF2-40B4-BE49-F238E27FC236}">
              <a16:creationId xmlns:a16="http://schemas.microsoft.com/office/drawing/2014/main" id="{272DC516-1DC6-4642-B8EE-13EC39F1149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89" name="AutoShape 3" descr="(question)">
          <a:extLst>
            <a:ext uri="{FF2B5EF4-FFF2-40B4-BE49-F238E27FC236}">
              <a16:creationId xmlns:a16="http://schemas.microsoft.com/office/drawing/2014/main" id="{7C561A68-CF77-420D-8CEC-92BF2034E53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90" name="AutoShape 3" descr="(question)">
          <a:extLst>
            <a:ext uri="{FF2B5EF4-FFF2-40B4-BE49-F238E27FC236}">
              <a16:creationId xmlns:a16="http://schemas.microsoft.com/office/drawing/2014/main" id="{EF7B25C0-E92F-4679-9AFF-DDE69E3F492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91" name="AutoShape 3" descr="(question)">
          <a:extLst>
            <a:ext uri="{FF2B5EF4-FFF2-40B4-BE49-F238E27FC236}">
              <a16:creationId xmlns:a16="http://schemas.microsoft.com/office/drawing/2014/main" id="{A380361F-A17C-48BF-A19E-4CE206AF65F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92" name="AutoShape 3" descr="(question)">
          <a:extLst>
            <a:ext uri="{FF2B5EF4-FFF2-40B4-BE49-F238E27FC236}">
              <a16:creationId xmlns:a16="http://schemas.microsoft.com/office/drawing/2014/main" id="{5CA20600-3840-4E52-9A0B-58268D5D99E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93" name="AutoShape 3" descr="(question)">
          <a:extLst>
            <a:ext uri="{FF2B5EF4-FFF2-40B4-BE49-F238E27FC236}">
              <a16:creationId xmlns:a16="http://schemas.microsoft.com/office/drawing/2014/main" id="{A491DB53-5EB2-44DE-8982-7FD78B47C03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94" name="AutoShape 3" descr="(question)">
          <a:extLst>
            <a:ext uri="{FF2B5EF4-FFF2-40B4-BE49-F238E27FC236}">
              <a16:creationId xmlns:a16="http://schemas.microsoft.com/office/drawing/2014/main" id="{55524780-8922-4098-A550-9491FE1D8B5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95" name="AutoShape 3" descr="(question)">
          <a:extLst>
            <a:ext uri="{FF2B5EF4-FFF2-40B4-BE49-F238E27FC236}">
              <a16:creationId xmlns:a16="http://schemas.microsoft.com/office/drawing/2014/main" id="{93710F48-36D8-4979-A301-493DCF49468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96" name="AutoShape 3" descr="(question)">
          <a:extLst>
            <a:ext uri="{FF2B5EF4-FFF2-40B4-BE49-F238E27FC236}">
              <a16:creationId xmlns:a16="http://schemas.microsoft.com/office/drawing/2014/main" id="{86B0D593-30A4-46B9-B3FB-46D1C526CF3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97" name="AutoShape 3" descr="(question)">
          <a:extLst>
            <a:ext uri="{FF2B5EF4-FFF2-40B4-BE49-F238E27FC236}">
              <a16:creationId xmlns:a16="http://schemas.microsoft.com/office/drawing/2014/main" id="{7858D215-544B-4D6F-AD8A-EDD54C37003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98" name="AutoShape 3" descr="(question)">
          <a:extLst>
            <a:ext uri="{FF2B5EF4-FFF2-40B4-BE49-F238E27FC236}">
              <a16:creationId xmlns:a16="http://schemas.microsoft.com/office/drawing/2014/main" id="{02109388-CE20-4417-99B8-5B09972FDF7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99" name="AutoShape 3" descr="(question)">
          <a:extLst>
            <a:ext uri="{FF2B5EF4-FFF2-40B4-BE49-F238E27FC236}">
              <a16:creationId xmlns:a16="http://schemas.microsoft.com/office/drawing/2014/main" id="{C5470491-FC8A-4E20-9873-6BB326E6765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500" name="AutoShape 3" descr="(question)">
          <a:extLst>
            <a:ext uri="{FF2B5EF4-FFF2-40B4-BE49-F238E27FC236}">
              <a16:creationId xmlns:a16="http://schemas.microsoft.com/office/drawing/2014/main" id="{1E85F414-32B0-4851-B182-2228723FA39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501" name="AutoShape 3" descr="(question)">
          <a:extLst>
            <a:ext uri="{FF2B5EF4-FFF2-40B4-BE49-F238E27FC236}">
              <a16:creationId xmlns:a16="http://schemas.microsoft.com/office/drawing/2014/main" id="{11C52D92-8733-41B6-A924-C420060CEE9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502" name="AutoShape 3" descr="(question)">
          <a:extLst>
            <a:ext uri="{FF2B5EF4-FFF2-40B4-BE49-F238E27FC236}">
              <a16:creationId xmlns:a16="http://schemas.microsoft.com/office/drawing/2014/main" id="{057296D5-4C3E-4A1E-A693-36865505439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503" name="AutoShape 3" descr="(question)">
          <a:extLst>
            <a:ext uri="{FF2B5EF4-FFF2-40B4-BE49-F238E27FC236}">
              <a16:creationId xmlns:a16="http://schemas.microsoft.com/office/drawing/2014/main" id="{C146F550-0793-4AD8-9A28-32AE3207020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504" name="AutoShape 3" descr="(question)">
          <a:extLst>
            <a:ext uri="{FF2B5EF4-FFF2-40B4-BE49-F238E27FC236}">
              <a16:creationId xmlns:a16="http://schemas.microsoft.com/office/drawing/2014/main" id="{872FC308-FA5B-49FC-82A6-863CF66E17E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505" name="AutoShape 3" descr="(question)">
          <a:extLst>
            <a:ext uri="{FF2B5EF4-FFF2-40B4-BE49-F238E27FC236}">
              <a16:creationId xmlns:a16="http://schemas.microsoft.com/office/drawing/2014/main" id="{E079145A-551E-45FE-AAED-746C06D8B06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506" name="AutoShape 3" descr="(question)">
          <a:extLst>
            <a:ext uri="{FF2B5EF4-FFF2-40B4-BE49-F238E27FC236}">
              <a16:creationId xmlns:a16="http://schemas.microsoft.com/office/drawing/2014/main" id="{1ACF4447-F90D-4A75-8897-7BFDC5C6EB5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507" name="AutoShape 3" descr="(question)">
          <a:extLst>
            <a:ext uri="{FF2B5EF4-FFF2-40B4-BE49-F238E27FC236}">
              <a16:creationId xmlns:a16="http://schemas.microsoft.com/office/drawing/2014/main" id="{19442959-ACBD-4881-98F8-E416702E7AA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508" name="AutoShape 3" descr="(question)">
          <a:extLst>
            <a:ext uri="{FF2B5EF4-FFF2-40B4-BE49-F238E27FC236}">
              <a16:creationId xmlns:a16="http://schemas.microsoft.com/office/drawing/2014/main" id="{184FBCF5-D52B-4D5E-AD58-96DF1E4FDE7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509" name="AutoShape 3" descr="(question)">
          <a:extLst>
            <a:ext uri="{FF2B5EF4-FFF2-40B4-BE49-F238E27FC236}">
              <a16:creationId xmlns:a16="http://schemas.microsoft.com/office/drawing/2014/main" id="{6FF2102C-0F67-4B5B-B78B-1D90E29B5DC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510" name="AutoShape 3" descr="(question)">
          <a:extLst>
            <a:ext uri="{FF2B5EF4-FFF2-40B4-BE49-F238E27FC236}">
              <a16:creationId xmlns:a16="http://schemas.microsoft.com/office/drawing/2014/main" id="{D5FE28EA-8667-4D8A-A1C2-DE0BEB6103D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511" name="AutoShape 3" descr="(question)">
          <a:extLst>
            <a:ext uri="{FF2B5EF4-FFF2-40B4-BE49-F238E27FC236}">
              <a16:creationId xmlns:a16="http://schemas.microsoft.com/office/drawing/2014/main" id="{E449A2B1-1063-4A4C-B579-26F9608085C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512" name="AutoShape 3" descr="(question)">
          <a:extLst>
            <a:ext uri="{FF2B5EF4-FFF2-40B4-BE49-F238E27FC236}">
              <a16:creationId xmlns:a16="http://schemas.microsoft.com/office/drawing/2014/main" id="{B12D5080-7FCE-456A-ACB5-4924FCF73E5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513" name="AutoShape 3" descr="(question)">
          <a:extLst>
            <a:ext uri="{FF2B5EF4-FFF2-40B4-BE49-F238E27FC236}">
              <a16:creationId xmlns:a16="http://schemas.microsoft.com/office/drawing/2014/main" id="{16AA94A3-C880-4657-A9FA-FFB470EC3C5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514" name="AutoShape 3" descr="(question)">
          <a:extLst>
            <a:ext uri="{FF2B5EF4-FFF2-40B4-BE49-F238E27FC236}">
              <a16:creationId xmlns:a16="http://schemas.microsoft.com/office/drawing/2014/main" id="{63B6A59F-EEC7-439E-92DA-3A93D2F45B9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515" name="AutoShape 3" descr="(question)">
          <a:extLst>
            <a:ext uri="{FF2B5EF4-FFF2-40B4-BE49-F238E27FC236}">
              <a16:creationId xmlns:a16="http://schemas.microsoft.com/office/drawing/2014/main" id="{4668CFDA-745B-4371-A848-7A8756D8B61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516" name="AutoShape 3" descr="(question)">
          <a:extLst>
            <a:ext uri="{FF2B5EF4-FFF2-40B4-BE49-F238E27FC236}">
              <a16:creationId xmlns:a16="http://schemas.microsoft.com/office/drawing/2014/main" id="{5ADD138B-D20D-4E8F-B6A8-0425CF42B19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517" name="AutoShape 3" descr="(question)">
          <a:extLst>
            <a:ext uri="{FF2B5EF4-FFF2-40B4-BE49-F238E27FC236}">
              <a16:creationId xmlns:a16="http://schemas.microsoft.com/office/drawing/2014/main" id="{3722C3EF-4283-4CC1-97E0-7E25A163F94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18" name="AutoShape 3" descr="(question)">
          <a:extLst>
            <a:ext uri="{FF2B5EF4-FFF2-40B4-BE49-F238E27FC236}">
              <a16:creationId xmlns:a16="http://schemas.microsoft.com/office/drawing/2014/main" id="{002E521D-AA3B-41AE-9B7A-3DD601598BE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19" name="AutoShape 3" descr="(question)">
          <a:extLst>
            <a:ext uri="{FF2B5EF4-FFF2-40B4-BE49-F238E27FC236}">
              <a16:creationId xmlns:a16="http://schemas.microsoft.com/office/drawing/2014/main" id="{ADEDB558-F730-4B06-B8E8-42F6EE091C7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20" name="AutoShape 3" descr="(question)">
          <a:extLst>
            <a:ext uri="{FF2B5EF4-FFF2-40B4-BE49-F238E27FC236}">
              <a16:creationId xmlns:a16="http://schemas.microsoft.com/office/drawing/2014/main" id="{E63B2E22-1CD6-4AD5-8BB4-EE5B9742662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21" name="AutoShape 3" descr="(question)">
          <a:extLst>
            <a:ext uri="{FF2B5EF4-FFF2-40B4-BE49-F238E27FC236}">
              <a16:creationId xmlns:a16="http://schemas.microsoft.com/office/drawing/2014/main" id="{DAA2901D-CE7A-4794-907A-FBC7C9692AF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22" name="AutoShape 3" descr="(question)">
          <a:extLst>
            <a:ext uri="{FF2B5EF4-FFF2-40B4-BE49-F238E27FC236}">
              <a16:creationId xmlns:a16="http://schemas.microsoft.com/office/drawing/2014/main" id="{652F7198-68A7-4E78-AD98-93026991E8C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23" name="AutoShape 3" descr="(question)">
          <a:extLst>
            <a:ext uri="{FF2B5EF4-FFF2-40B4-BE49-F238E27FC236}">
              <a16:creationId xmlns:a16="http://schemas.microsoft.com/office/drawing/2014/main" id="{70A51936-10C6-4FA6-8480-5D087F54DE5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24" name="AutoShape 3" descr="(question)">
          <a:extLst>
            <a:ext uri="{FF2B5EF4-FFF2-40B4-BE49-F238E27FC236}">
              <a16:creationId xmlns:a16="http://schemas.microsoft.com/office/drawing/2014/main" id="{B3E2284B-52BB-4C4C-93E8-2A87EDEB95C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25" name="AutoShape 3" descr="(question)">
          <a:extLst>
            <a:ext uri="{FF2B5EF4-FFF2-40B4-BE49-F238E27FC236}">
              <a16:creationId xmlns:a16="http://schemas.microsoft.com/office/drawing/2014/main" id="{292DF4AD-D360-48D7-B00B-719BE2662F8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26" name="AutoShape 3" descr="(question)">
          <a:extLst>
            <a:ext uri="{FF2B5EF4-FFF2-40B4-BE49-F238E27FC236}">
              <a16:creationId xmlns:a16="http://schemas.microsoft.com/office/drawing/2014/main" id="{1243E930-85E0-4110-8D04-A2FEB08A4D2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27" name="AutoShape 3" descr="(question)">
          <a:extLst>
            <a:ext uri="{FF2B5EF4-FFF2-40B4-BE49-F238E27FC236}">
              <a16:creationId xmlns:a16="http://schemas.microsoft.com/office/drawing/2014/main" id="{9C8FB489-0749-42FD-B43F-40C2CEEB59D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28" name="AutoShape 3" descr="(question)">
          <a:extLst>
            <a:ext uri="{FF2B5EF4-FFF2-40B4-BE49-F238E27FC236}">
              <a16:creationId xmlns:a16="http://schemas.microsoft.com/office/drawing/2014/main" id="{8AF25CA7-2387-40A5-8544-C5CD7E9AAFE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29" name="AutoShape 3" descr="(question)">
          <a:extLst>
            <a:ext uri="{FF2B5EF4-FFF2-40B4-BE49-F238E27FC236}">
              <a16:creationId xmlns:a16="http://schemas.microsoft.com/office/drawing/2014/main" id="{C41CD6E5-56F8-4E4E-832A-0A74E4EDAB5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30" name="AutoShape 3" descr="(question)">
          <a:extLst>
            <a:ext uri="{FF2B5EF4-FFF2-40B4-BE49-F238E27FC236}">
              <a16:creationId xmlns:a16="http://schemas.microsoft.com/office/drawing/2014/main" id="{9B68550C-303D-4FA6-8034-307FE7BEC30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31" name="AutoShape 3" descr="(question)">
          <a:extLst>
            <a:ext uri="{FF2B5EF4-FFF2-40B4-BE49-F238E27FC236}">
              <a16:creationId xmlns:a16="http://schemas.microsoft.com/office/drawing/2014/main" id="{4A722CE5-915F-49C6-9121-CB3AC6496A0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32" name="AutoShape 3" descr="(question)">
          <a:extLst>
            <a:ext uri="{FF2B5EF4-FFF2-40B4-BE49-F238E27FC236}">
              <a16:creationId xmlns:a16="http://schemas.microsoft.com/office/drawing/2014/main" id="{40AEEBE1-9DDE-4303-8C25-EDDC3E198AC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33" name="AutoShape 3" descr="(question)">
          <a:extLst>
            <a:ext uri="{FF2B5EF4-FFF2-40B4-BE49-F238E27FC236}">
              <a16:creationId xmlns:a16="http://schemas.microsoft.com/office/drawing/2014/main" id="{E80B3E06-E622-485F-BE3E-E9F058677A2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34" name="AutoShape 3" descr="(question)">
          <a:extLst>
            <a:ext uri="{FF2B5EF4-FFF2-40B4-BE49-F238E27FC236}">
              <a16:creationId xmlns:a16="http://schemas.microsoft.com/office/drawing/2014/main" id="{71A39B3E-CA49-4738-A14F-BF35D557D50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35" name="AutoShape 3" descr="(question)">
          <a:extLst>
            <a:ext uri="{FF2B5EF4-FFF2-40B4-BE49-F238E27FC236}">
              <a16:creationId xmlns:a16="http://schemas.microsoft.com/office/drawing/2014/main" id="{C8165752-B84F-483A-8514-FF95D8B34A7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36" name="AutoShape 3" descr="(question)">
          <a:extLst>
            <a:ext uri="{FF2B5EF4-FFF2-40B4-BE49-F238E27FC236}">
              <a16:creationId xmlns:a16="http://schemas.microsoft.com/office/drawing/2014/main" id="{6E9E2059-B6E5-48A9-9C6B-BD6FDC62DB5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37" name="AutoShape 3" descr="(question)">
          <a:extLst>
            <a:ext uri="{FF2B5EF4-FFF2-40B4-BE49-F238E27FC236}">
              <a16:creationId xmlns:a16="http://schemas.microsoft.com/office/drawing/2014/main" id="{2C8D103F-DB5E-4AE2-91C3-B8970AD2D4B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38" name="AutoShape 3" descr="(question)">
          <a:extLst>
            <a:ext uri="{FF2B5EF4-FFF2-40B4-BE49-F238E27FC236}">
              <a16:creationId xmlns:a16="http://schemas.microsoft.com/office/drawing/2014/main" id="{4BFB4292-7E38-4687-966C-CE84E54B56A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39" name="AutoShape 3" descr="(question)">
          <a:extLst>
            <a:ext uri="{FF2B5EF4-FFF2-40B4-BE49-F238E27FC236}">
              <a16:creationId xmlns:a16="http://schemas.microsoft.com/office/drawing/2014/main" id="{B8BD2765-D1CB-4A3F-B37B-D559AA48469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40" name="AutoShape 3" descr="(question)">
          <a:extLst>
            <a:ext uri="{FF2B5EF4-FFF2-40B4-BE49-F238E27FC236}">
              <a16:creationId xmlns:a16="http://schemas.microsoft.com/office/drawing/2014/main" id="{7E6B2644-34E8-4D85-AEED-5B4110BB352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41" name="AutoShape 3" descr="(question)">
          <a:extLst>
            <a:ext uri="{FF2B5EF4-FFF2-40B4-BE49-F238E27FC236}">
              <a16:creationId xmlns:a16="http://schemas.microsoft.com/office/drawing/2014/main" id="{ED9E8C43-7FF3-4C4E-AE20-7F38434EFD0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42" name="AutoShape 3" descr="(question)">
          <a:extLst>
            <a:ext uri="{FF2B5EF4-FFF2-40B4-BE49-F238E27FC236}">
              <a16:creationId xmlns:a16="http://schemas.microsoft.com/office/drawing/2014/main" id="{3816F7F0-BD40-411F-83A3-BE3A4FD4F1E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43" name="AutoShape 3" descr="(question)">
          <a:extLst>
            <a:ext uri="{FF2B5EF4-FFF2-40B4-BE49-F238E27FC236}">
              <a16:creationId xmlns:a16="http://schemas.microsoft.com/office/drawing/2014/main" id="{FD46087A-0466-4281-BC3D-D9C50BD98B6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44" name="AutoShape 3" descr="(question)">
          <a:extLst>
            <a:ext uri="{FF2B5EF4-FFF2-40B4-BE49-F238E27FC236}">
              <a16:creationId xmlns:a16="http://schemas.microsoft.com/office/drawing/2014/main" id="{0DA1984B-F8A1-4AD9-A3A8-D5F66B8919A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45" name="AutoShape 3" descr="(question)">
          <a:extLst>
            <a:ext uri="{FF2B5EF4-FFF2-40B4-BE49-F238E27FC236}">
              <a16:creationId xmlns:a16="http://schemas.microsoft.com/office/drawing/2014/main" id="{2F75E31E-E91F-44AA-A433-C6FEBEB1AC9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46" name="AutoShape 3" descr="(question)">
          <a:extLst>
            <a:ext uri="{FF2B5EF4-FFF2-40B4-BE49-F238E27FC236}">
              <a16:creationId xmlns:a16="http://schemas.microsoft.com/office/drawing/2014/main" id="{EF64E52B-CB5F-4DDD-83CE-BAFDD55949A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47" name="AutoShape 3" descr="(question)">
          <a:extLst>
            <a:ext uri="{FF2B5EF4-FFF2-40B4-BE49-F238E27FC236}">
              <a16:creationId xmlns:a16="http://schemas.microsoft.com/office/drawing/2014/main" id="{EF03B995-9EEA-42B2-8BAC-CC9AB6153E6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48" name="AutoShape 3" descr="(question)">
          <a:extLst>
            <a:ext uri="{FF2B5EF4-FFF2-40B4-BE49-F238E27FC236}">
              <a16:creationId xmlns:a16="http://schemas.microsoft.com/office/drawing/2014/main" id="{FC975B05-2365-4ECC-AF0F-510B4E58D05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49" name="AutoShape 3" descr="(question)">
          <a:extLst>
            <a:ext uri="{FF2B5EF4-FFF2-40B4-BE49-F238E27FC236}">
              <a16:creationId xmlns:a16="http://schemas.microsoft.com/office/drawing/2014/main" id="{45E088FF-12DB-44F0-AD06-5A460DD8450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50" name="AutoShape 3" descr="(question)">
          <a:extLst>
            <a:ext uri="{FF2B5EF4-FFF2-40B4-BE49-F238E27FC236}">
              <a16:creationId xmlns:a16="http://schemas.microsoft.com/office/drawing/2014/main" id="{6BA65E34-3003-4053-9C92-017128F6986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51" name="AutoShape 3" descr="(question)">
          <a:extLst>
            <a:ext uri="{FF2B5EF4-FFF2-40B4-BE49-F238E27FC236}">
              <a16:creationId xmlns:a16="http://schemas.microsoft.com/office/drawing/2014/main" id="{CDBB6FDF-BB1D-4B23-A650-6959CE8139E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52" name="AutoShape 3" descr="(question)">
          <a:extLst>
            <a:ext uri="{FF2B5EF4-FFF2-40B4-BE49-F238E27FC236}">
              <a16:creationId xmlns:a16="http://schemas.microsoft.com/office/drawing/2014/main" id="{0AE25C8F-EEBB-486F-83BD-234D98C5A2A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53" name="AutoShape 3" descr="(question)">
          <a:extLst>
            <a:ext uri="{FF2B5EF4-FFF2-40B4-BE49-F238E27FC236}">
              <a16:creationId xmlns:a16="http://schemas.microsoft.com/office/drawing/2014/main" id="{3F2D4848-AC40-4810-81EF-E5F4607C9F9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54" name="AutoShape 3" descr="(question)">
          <a:extLst>
            <a:ext uri="{FF2B5EF4-FFF2-40B4-BE49-F238E27FC236}">
              <a16:creationId xmlns:a16="http://schemas.microsoft.com/office/drawing/2014/main" id="{322349F3-1135-4CD1-A14C-B234EB104FA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55" name="AutoShape 3" descr="(question)">
          <a:extLst>
            <a:ext uri="{FF2B5EF4-FFF2-40B4-BE49-F238E27FC236}">
              <a16:creationId xmlns:a16="http://schemas.microsoft.com/office/drawing/2014/main" id="{4CF8E312-B283-4FB1-9D2F-C618C5171D3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56" name="AutoShape 3" descr="(question)">
          <a:extLst>
            <a:ext uri="{FF2B5EF4-FFF2-40B4-BE49-F238E27FC236}">
              <a16:creationId xmlns:a16="http://schemas.microsoft.com/office/drawing/2014/main" id="{28DA2C29-BA3B-4EC9-9960-2D7C2FE0116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57" name="AutoShape 3" descr="(question)">
          <a:extLst>
            <a:ext uri="{FF2B5EF4-FFF2-40B4-BE49-F238E27FC236}">
              <a16:creationId xmlns:a16="http://schemas.microsoft.com/office/drawing/2014/main" id="{83782CCC-D134-4EBC-A54A-92524B11267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58" name="AutoShape 3" descr="(question)">
          <a:extLst>
            <a:ext uri="{FF2B5EF4-FFF2-40B4-BE49-F238E27FC236}">
              <a16:creationId xmlns:a16="http://schemas.microsoft.com/office/drawing/2014/main" id="{139AF132-534E-475C-8C2A-B265BCBF528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59" name="AutoShape 3" descr="(question)">
          <a:extLst>
            <a:ext uri="{FF2B5EF4-FFF2-40B4-BE49-F238E27FC236}">
              <a16:creationId xmlns:a16="http://schemas.microsoft.com/office/drawing/2014/main" id="{4059130D-172C-49D2-9D6C-07D81D8D8E2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60" name="AutoShape 3" descr="(question)">
          <a:extLst>
            <a:ext uri="{FF2B5EF4-FFF2-40B4-BE49-F238E27FC236}">
              <a16:creationId xmlns:a16="http://schemas.microsoft.com/office/drawing/2014/main" id="{E8B7C449-6E0C-4E4A-86E9-BEA4CFE3660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61" name="AutoShape 3" descr="(question)">
          <a:extLst>
            <a:ext uri="{FF2B5EF4-FFF2-40B4-BE49-F238E27FC236}">
              <a16:creationId xmlns:a16="http://schemas.microsoft.com/office/drawing/2014/main" id="{FE41A1BE-9150-4E87-894C-20FCA6254A3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62" name="AutoShape 3" descr="(question)">
          <a:extLst>
            <a:ext uri="{FF2B5EF4-FFF2-40B4-BE49-F238E27FC236}">
              <a16:creationId xmlns:a16="http://schemas.microsoft.com/office/drawing/2014/main" id="{4BEED2D1-3F5C-4A81-8672-38180657BF2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63" name="AutoShape 3" descr="(question)">
          <a:extLst>
            <a:ext uri="{FF2B5EF4-FFF2-40B4-BE49-F238E27FC236}">
              <a16:creationId xmlns:a16="http://schemas.microsoft.com/office/drawing/2014/main" id="{3E29A18E-BCAB-4D45-85D9-FF905ACD846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64" name="AutoShape 3" descr="(question)">
          <a:extLst>
            <a:ext uri="{FF2B5EF4-FFF2-40B4-BE49-F238E27FC236}">
              <a16:creationId xmlns:a16="http://schemas.microsoft.com/office/drawing/2014/main" id="{56382C33-E31B-4830-AC38-8D8633F79E3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65" name="AutoShape 3" descr="(question)">
          <a:extLst>
            <a:ext uri="{FF2B5EF4-FFF2-40B4-BE49-F238E27FC236}">
              <a16:creationId xmlns:a16="http://schemas.microsoft.com/office/drawing/2014/main" id="{CF62AE66-C226-44CC-9112-2744AC62E3E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66" name="AutoShape 3" descr="(question)">
          <a:extLst>
            <a:ext uri="{FF2B5EF4-FFF2-40B4-BE49-F238E27FC236}">
              <a16:creationId xmlns:a16="http://schemas.microsoft.com/office/drawing/2014/main" id="{E3705980-D4AB-431A-A716-1DF746BB408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67" name="AutoShape 3" descr="(question)">
          <a:extLst>
            <a:ext uri="{FF2B5EF4-FFF2-40B4-BE49-F238E27FC236}">
              <a16:creationId xmlns:a16="http://schemas.microsoft.com/office/drawing/2014/main" id="{8AED89CE-6CC3-4A10-BD16-3602F79F0C0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68" name="AutoShape 3" descr="(question)">
          <a:extLst>
            <a:ext uri="{FF2B5EF4-FFF2-40B4-BE49-F238E27FC236}">
              <a16:creationId xmlns:a16="http://schemas.microsoft.com/office/drawing/2014/main" id="{CD4EAB85-A384-468D-B5B7-A1835B08C68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69" name="AutoShape 3" descr="(question)">
          <a:extLst>
            <a:ext uri="{FF2B5EF4-FFF2-40B4-BE49-F238E27FC236}">
              <a16:creationId xmlns:a16="http://schemas.microsoft.com/office/drawing/2014/main" id="{9382D325-5A14-46AA-A50A-6740D1C91BF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70" name="AutoShape 3" descr="(question)">
          <a:extLst>
            <a:ext uri="{FF2B5EF4-FFF2-40B4-BE49-F238E27FC236}">
              <a16:creationId xmlns:a16="http://schemas.microsoft.com/office/drawing/2014/main" id="{DD046B0C-A8B8-434F-93D2-4C498A84E26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71" name="AutoShape 3" descr="(question)">
          <a:extLst>
            <a:ext uri="{FF2B5EF4-FFF2-40B4-BE49-F238E27FC236}">
              <a16:creationId xmlns:a16="http://schemas.microsoft.com/office/drawing/2014/main" id="{053E7D45-AB23-48EF-A7C8-F88C693F333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72" name="AutoShape 3" descr="(question)">
          <a:extLst>
            <a:ext uri="{FF2B5EF4-FFF2-40B4-BE49-F238E27FC236}">
              <a16:creationId xmlns:a16="http://schemas.microsoft.com/office/drawing/2014/main" id="{B409E596-498C-45F0-BFAD-718B2795D6C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73" name="AutoShape 3" descr="(question)">
          <a:extLst>
            <a:ext uri="{FF2B5EF4-FFF2-40B4-BE49-F238E27FC236}">
              <a16:creationId xmlns:a16="http://schemas.microsoft.com/office/drawing/2014/main" id="{0EBE5A0C-0952-436D-B0FE-D3F4EBB42CB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74" name="AutoShape 3" descr="(question)">
          <a:extLst>
            <a:ext uri="{FF2B5EF4-FFF2-40B4-BE49-F238E27FC236}">
              <a16:creationId xmlns:a16="http://schemas.microsoft.com/office/drawing/2014/main" id="{B7100999-204F-4287-8693-45600359454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75" name="AutoShape 3" descr="(question)">
          <a:extLst>
            <a:ext uri="{FF2B5EF4-FFF2-40B4-BE49-F238E27FC236}">
              <a16:creationId xmlns:a16="http://schemas.microsoft.com/office/drawing/2014/main" id="{1575286F-5175-4BBE-B878-2E8C5F93FD4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76" name="AutoShape 3" descr="(question)">
          <a:extLst>
            <a:ext uri="{FF2B5EF4-FFF2-40B4-BE49-F238E27FC236}">
              <a16:creationId xmlns:a16="http://schemas.microsoft.com/office/drawing/2014/main" id="{76F16C9D-2A52-4216-82DD-40BB05494E6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77" name="AutoShape 3" descr="(question)">
          <a:extLst>
            <a:ext uri="{FF2B5EF4-FFF2-40B4-BE49-F238E27FC236}">
              <a16:creationId xmlns:a16="http://schemas.microsoft.com/office/drawing/2014/main" id="{0886ADD9-6722-4698-8C4B-F55D4D9AB79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78" name="AutoShape 3" descr="(question)">
          <a:extLst>
            <a:ext uri="{FF2B5EF4-FFF2-40B4-BE49-F238E27FC236}">
              <a16:creationId xmlns:a16="http://schemas.microsoft.com/office/drawing/2014/main" id="{71B57F24-CF09-4420-AFA4-214DFC8DD0B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79" name="AutoShape 3" descr="(question)">
          <a:extLst>
            <a:ext uri="{FF2B5EF4-FFF2-40B4-BE49-F238E27FC236}">
              <a16:creationId xmlns:a16="http://schemas.microsoft.com/office/drawing/2014/main" id="{4AEE321F-5AAE-4FAC-A35D-F21099825F3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80" name="AutoShape 3" descr="(question)">
          <a:extLst>
            <a:ext uri="{FF2B5EF4-FFF2-40B4-BE49-F238E27FC236}">
              <a16:creationId xmlns:a16="http://schemas.microsoft.com/office/drawing/2014/main" id="{AF035BF7-3FEE-4F8D-9E3E-776013A3117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81" name="AutoShape 3" descr="(question)">
          <a:extLst>
            <a:ext uri="{FF2B5EF4-FFF2-40B4-BE49-F238E27FC236}">
              <a16:creationId xmlns:a16="http://schemas.microsoft.com/office/drawing/2014/main" id="{0BDBA54E-B5E1-423A-876F-9A7A8FC9CAB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82" name="AutoShape 3" descr="(question)">
          <a:extLst>
            <a:ext uri="{FF2B5EF4-FFF2-40B4-BE49-F238E27FC236}">
              <a16:creationId xmlns:a16="http://schemas.microsoft.com/office/drawing/2014/main" id="{034072AE-3B22-45C7-859D-63C220677CC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83" name="AutoShape 3" descr="(question)">
          <a:extLst>
            <a:ext uri="{FF2B5EF4-FFF2-40B4-BE49-F238E27FC236}">
              <a16:creationId xmlns:a16="http://schemas.microsoft.com/office/drawing/2014/main" id="{1D173CC9-CE87-4365-9E89-5C7F87C81CB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84" name="AutoShape 3" descr="(question)">
          <a:extLst>
            <a:ext uri="{FF2B5EF4-FFF2-40B4-BE49-F238E27FC236}">
              <a16:creationId xmlns:a16="http://schemas.microsoft.com/office/drawing/2014/main" id="{11BF10E6-9F52-4846-9E2F-1BCDA6CDB43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85" name="AutoShape 3" descr="(question)">
          <a:extLst>
            <a:ext uri="{FF2B5EF4-FFF2-40B4-BE49-F238E27FC236}">
              <a16:creationId xmlns:a16="http://schemas.microsoft.com/office/drawing/2014/main" id="{EF21F294-A4F9-4DF9-8CD6-16919FB2807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86" name="AutoShape 3" descr="(question)">
          <a:extLst>
            <a:ext uri="{FF2B5EF4-FFF2-40B4-BE49-F238E27FC236}">
              <a16:creationId xmlns:a16="http://schemas.microsoft.com/office/drawing/2014/main" id="{C6512288-823E-4531-B968-D4B24A2B457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87" name="AutoShape 3" descr="(question)">
          <a:extLst>
            <a:ext uri="{FF2B5EF4-FFF2-40B4-BE49-F238E27FC236}">
              <a16:creationId xmlns:a16="http://schemas.microsoft.com/office/drawing/2014/main" id="{8C862A09-2E56-40CA-AFDD-C4D56B14D0E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88" name="AutoShape 3" descr="(question)">
          <a:extLst>
            <a:ext uri="{FF2B5EF4-FFF2-40B4-BE49-F238E27FC236}">
              <a16:creationId xmlns:a16="http://schemas.microsoft.com/office/drawing/2014/main" id="{3C46EBC0-547A-4C0F-86EB-8D715300636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89" name="AutoShape 3" descr="(question)">
          <a:extLst>
            <a:ext uri="{FF2B5EF4-FFF2-40B4-BE49-F238E27FC236}">
              <a16:creationId xmlns:a16="http://schemas.microsoft.com/office/drawing/2014/main" id="{E72A2E9C-2961-4031-B627-951C0C0EC90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90" name="AutoShape 3" descr="(question)">
          <a:extLst>
            <a:ext uri="{FF2B5EF4-FFF2-40B4-BE49-F238E27FC236}">
              <a16:creationId xmlns:a16="http://schemas.microsoft.com/office/drawing/2014/main" id="{C8F850C4-09DA-4FB2-B343-C8DCB111E02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91" name="AutoShape 3" descr="(question)">
          <a:extLst>
            <a:ext uri="{FF2B5EF4-FFF2-40B4-BE49-F238E27FC236}">
              <a16:creationId xmlns:a16="http://schemas.microsoft.com/office/drawing/2014/main" id="{D8172DD0-8D95-45BF-8D4B-599F694E96D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92" name="AutoShape 3" descr="(question)">
          <a:extLst>
            <a:ext uri="{FF2B5EF4-FFF2-40B4-BE49-F238E27FC236}">
              <a16:creationId xmlns:a16="http://schemas.microsoft.com/office/drawing/2014/main" id="{DC229D38-515D-4F52-B1C1-40D2A3F54AD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93" name="AutoShape 3" descr="(question)">
          <a:extLst>
            <a:ext uri="{FF2B5EF4-FFF2-40B4-BE49-F238E27FC236}">
              <a16:creationId xmlns:a16="http://schemas.microsoft.com/office/drawing/2014/main" id="{851D9B89-BE05-4B57-A6F9-E82A6B121A2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94" name="AutoShape 3" descr="(question)">
          <a:extLst>
            <a:ext uri="{FF2B5EF4-FFF2-40B4-BE49-F238E27FC236}">
              <a16:creationId xmlns:a16="http://schemas.microsoft.com/office/drawing/2014/main" id="{F6309741-137A-4C63-AEBB-3F2B90AD4F9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95" name="AutoShape 3" descr="(question)">
          <a:extLst>
            <a:ext uri="{FF2B5EF4-FFF2-40B4-BE49-F238E27FC236}">
              <a16:creationId xmlns:a16="http://schemas.microsoft.com/office/drawing/2014/main" id="{02810DE6-68DE-4A29-8C32-A74A9C4F123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96" name="AutoShape 3" descr="(question)">
          <a:extLst>
            <a:ext uri="{FF2B5EF4-FFF2-40B4-BE49-F238E27FC236}">
              <a16:creationId xmlns:a16="http://schemas.microsoft.com/office/drawing/2014/main" id="{BEF70145-E253-4D88-BA21-A9D208228E4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97" name="AutoShape 3" descr="(question)">
          <a:extLst>
            <a:ext uri="{FF2B5EF4-FFF2-40B4-BE49-F238E27FC236}">
              <a16:creationId xmlns:a16="http://schemas.microsoft.com/office/drawing/2014/main" id="{18486399-92CE-43C0-B3C5-F9CF47CCD0B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98" name="AutoShape 3" descr="(question)">
          <a:extLst>
            <a:ext uri="{FF2B5EF4-FFF2-40B4-BE49-F238E27FC236}">
              <a16:creationId xmlns:a16="http://schemas.microsoft.com/office/drawing/2014/main" id="{ACDF33A8-6F4C-4976-8BAE-3AA142F6B7D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99" name="AutoShape 3" descr="(question)">
          <a:extLst>
            <a:ext uri="{FF2B5EF4-FFF2-40B4-BE49-F238E27FC236}">
              <a16:creationId xmlns:a16="http://schemas.microsoft.com/office/drawing/2014/main" id="{44ED1719-681B-4C43-ADB5-A882E927D30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600" name="AutoShape 3" descr="(question)">
          <a:extLst>
            <a:ext uri="{FF2B5EF4-FFF2-40B4-BE49-F238E27FC236}">
              <a16:creationId xmlns:a16="http://schemas.microsoft.com/office/drawing/2014/main" id="{98B027FB-47BD-43CC-9C82-16A691AB3EB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2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601" name="AutoShape 3" descr="(question)">
          <a:extLst>
            <a:ext uri="{FF2B5EF4-FFF2-40B4-BE49-F238E27FC236}">
              <a16:creationId xmlns:a16="http://schemas.microsoft.com/office/drawing/2014/main" id="{D6A95B92-D529-4B7D-BB85-15E453C58B4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2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602" name="AutoShape 3" descr="(question)">
          <a:extLst>
            <a:ext uri="{FF2B5EF4-FFF2-40B4-BE49-F238E27FC236}">
              <a16:creationId xmlns:a16="http://schemas.microsoft.com/office/drawing/2014/main" id="{378904A0-F2A7-4296-8D56-0E227A12AC9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2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603" name="AutoShape 3" descr="(question)">
          <a:extLst>
            <a:ext uri="{FF2B5EF4-FFF2-40B4-BE49-F238E27FC236}">
              <a16:creationId xmlns:a16="http://schemas.microsoft.com/office/drawing/2014/main" id="{ADF1FA70-1837-466D-AD7C-7CED16DC65E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2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604" name="AutoShape 3" descr="(question)">
          <a:extLst>
            <a:ext uri="{FF2B5EF4-FFF2-40B4-BE49-F238E27FC236}">
              <a16:creationId xmlns:a16="http://schemas.microsoft.com/office/drawing/2014/main" id="{A7515CCE-CC82-49C7-A4F8-F39696397A4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2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605" name="AutoShape 3" descr="(question)">
          <a:extLst>
            <a:ext uri="{FF2B5EF4-FFF2-40B4-BE49-F238E27FC236}">
              <a16:creationId xmlns:a16="http://schemas.microsoft.com/office/drawing/2014/main" id="{960CC736-D52B-4B84-8E8E-6BA45034392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2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606" name="AutoShape 3" descr="(question)">
          <a:extLst>
            <a:ext uri="{FF2B5EF4-FFF2-40B4-BE49-F238E27FC236}">
              <a16:creationId xmlns:a16="http://schemas.microsoft.com/office/drawing/2014/main" id="{2BAA36DB-CF69-4A53-9C2F-F5E2A83D8B6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2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07" name="AutoShape 3" descr="(question)">
          <a:extLst>
            <a:ext uri="{FF2B5EF4-FFF2-40B4-BE49-F238E27FC236}">
              <a16:creationId xmlns:a16="http://schemas.microsoft.com/office/drawing/2014/main" id="{AE6A0D47-32C4-4076-947B-3273F19FFAB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08" name="AutoShape 3" descr="(question)">
          <a:extLst>
            <a:ext uri="{FF2B5EF4-FFF2-40B4-BE49-F238E27FC236}">
              <a16:creationId xmlns:a16="http://schemas.microsoft.com/office/drawing/2014/main" id="{0EBFA453-8897-4D60-8349-E72376B27D6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09" name="AutoShape 3" descr="(question)">
          <a:extLst>
            <a:ext uri="{FF2B5EF4-FFF2-40B4-BE49-F238E27FC236}">
              <a16:creationId xmlns:a16="http://schemas.microsoft.com/office/drawing/2014/main" id="{73562392-B160-4513-ADBA-5B1C320A691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10" name="AutoShape 3" descr="(question)">
          <a:extLst>
            <a:ext uri="{FF2B5EF4-FFF2-40B4-BE49-F238E27FC236}">
              <a16:creationId xmlns:a16="http://schemas.microsoft.com/office/drawing/2014/main" id="{530F769F-D910-4E2E-A7CF-46C7FDBFCB2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11" name="AutoShape 3" descr="(question)">
          <a:extLst>
            <a:ext uri="{FF2B5EF4-FFF2-40B4-BE49-F238E27FC236}">
              <a16:creationId xmlns:a16="http://schemas.microsoft.com/office/drawing/2014/main" id="{46436BB6-3832-4DA4-865B-CF908C168E5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12" name="AutoShape 3" descr="(question)">
          <a:extLst>
            <a:ext uri="{FF2B5EF4-FFF2-40B4-BE49-F238E27FC236}">
              <a16:creationId xmlns:a16="http://schemas.microsoft.com/office/drawing/2014/main" id="{A67957FF-814C-4B7B-9BDC-E4F25F7D0D5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13" name="AutoShape 3" descr="(question)">
          <a:extLst>
            <a:ext uri="{FF2B5EF4-FFF2-40B4-BE49-F238E27FC236}">
              <a16:creationId xmlns:a16="http://schemas.microsoft.com/office/drawing/2014/main" id="{84A2E031-7147-4505-A7DE-2C03ABCFE7F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14" name="AutoShape 3" descr="(question)">
          <a:extLst>
            <a:ext uri="{FF2B5EF4-FFF2-40B4-BE49-F238E27FC236}">
              <a16:creationId xmlns:a16="http://schemas.microsoft.com/office/drawing/2014/main" id="{3FA0ADEE-5B22-4E9A-BD52-AD1B9E3224C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15" name="AutoShape 3" descr="(question)">
          <a:extLst>
            <a:ext uri="{FF2B5EF4-FFF2-40B4-BE49-F238E27FC236}">
              <a16:creationId xmlns:a16="http://schemas.microsoft.com/office/drawing/2014/main" id="{1C483293-C251-4E38-83D6-A590596FA6D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16" name="AutoShape 3" descr="(question)">
          <a:extLst>
            <a:ext uri="{FF2B5EF4-FFF2-40B4-BE49-F238E27FC236}">
              <a16:creationId xmlns:a16="http://schemas.microsoft.com/office/drawing/2014/main" id="{98E10E63-E890-4F47-8874-3D0376AF0AC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17" name="AutoShape 3" descr="(question)">
          <a:extLst>
            <a:ext uri="{FF2B5EF4-FFF2-40B4-BE49-F238E27FC236}">
              <a16:creationId xmlns:a16="http://schemas.microsoft.com/office/drawing/2014/main" id="{A82ABC7A-5161-40E6-84BA-20C22A629F4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18" name="AutoShape 3" descr="(question)">
          <a:extLst>
            <a:ext uri="{FF2B5EF4-FFF2-40B4-BE49-F238E27FC236}">
              <a16:creationId xmlns:a16="http://schemas.microsoft.com/office/drawing/2014/main" id="{B77556F4-8F59-4A75-B4B8-71BEA0549DC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19" name="AutoShape 3" descr="(question)">
          <a:extLst>
            <a:ext uri="{FF2B5EF4-FFF2-40B4-BE49-F238E27FC236}">
              <a16:creationId xmlns:a16="http://schemas.microsoft.com/office/drawing/2014/main" id="{ECBDCE5B-28A7-44D5-B8FC-54345DDD380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20" name="AutoShape 3" descr="(question)">
          <a:extLst>
            <a:ext uri="{FF2B5EF4-FFF2-40B4-BE49-F238E27FC236}">
              <a16:creationId xmlns:a16="http://schemas.microsoft.com/office/drawing/2014/main" id="{8D46DEB7-EF07-4158-B3B4-BEE9B43166C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21" name="AutoShape 3" descr="(question)">
          <a:extLst>
            <a:ext uri="{FF2B5EF4-FFF2-40B4-BE49-F238E27FC236}">
              <a16:creationId xmlns:a16="http://schemas.microsoft.com/office/drawing/2014/main" id="{6FF3F59E-50D7-4E38-A2BB-FCDEDC539B5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22" name="AutoShape 3" descr="(question)">
          <a:extLst>
            <a:ext uri="{FF2B5EF4-FFF2-40B4-BE49-F238E27FC236}">
              <a16:creationId xmlns:a16="http://schemas.microsoft.com/office/drawing/2014/main" id="{9611C213-98A9-4720-A5B4-F74F275DDF3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23" name="AutoShape 3" descr="(question)">
          <a:extLst>
            <a:ext uri="{FF2B5EF4-FFF2-40B4-BE49-F238E27FC236}">
              <a16:creationId xmlns:a16="http://schemas.microsoft.com/office/drawing/2014/main" id="{1017C2EB-B2F0-4161-A73D-989CDADA8E4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24" name="AutoShape 3" descr="(question)">
          <a:extLst>
            <a:ext uri="{FF2B5EF4-FFF2-40B4-BE49-F238E27FC236}">
              <a16:creationId xmlns:a16="http://schemas.microsoft.com/office/drawing/2014/main" id="{08CBE93F-797A-4A0B-B028-AF62BF52DD6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25" name="AutoShape 3" descr="(question)">
          <a:extLst>
            <a:ext uri="{FF2B5EF4-FFF2-40B4-BE49-F238E27FC236}">
              <a16:creationId xmlns:a16="http://schemas.microsoft.com/office/drawing/2014/main" id="{F3F88646-2635-4D77-81AB-44033CFB940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26" name="AutoShape 3" descr="(question)">
          <a:extLst>
            <a:ext uri="{FF2B5EF4-FFF2-40B4-BE49-F238E27FC236}">
              <a16:creationId xmlns:a16="http://schemas.microsoft.com/office/drawing/2014/main" id="{3E0B16E6-719E-4075-A702-80F39143FB6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27" name="AutoShape 3" descr="(question)">
          <a:extLst>
            <a:ext uri="{FF2B5EF4-FFF2-40B4-BE49-F238E27FC236}">
              <a16:creationId xmlns:a16="http://schemas.microsoft.com/office/drawing/2014/main" id="{28653927-FF9E-44E1-BFFE-B2DF212FFAE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28" name="AutoShape 3" descr="(question)">
          <a:extLst>
            <a:ext uri="{FF2B5EF4-FFF2-40B4-BE49-F238E27FC236}">
              <a16:creationId xmlns:a16="http://schemas.microsoft.com/office/drawing/2014/main" id="{1D2135BC-88C6-4C4E-87FB-7EDA3B3898B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29" name="AutoShape 3" descr="(question)">
          <a:extLst>
            <a:ext uri="{FF2B5EF4-FFF2-40B4-BE49-F238E27FC236}">
              <a16:creationId xmlns:a16="http://schemas.microsoft.com/office/drawing/2014/main" id="{955D4F2B-DC00-45CB-8CE5-8838573863A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30" name="AutoShape 3" descr="(question)">
          <a:extLst>
            <a:ext uri="{FF2B5EF4-FFF2-40B4-BE49-F238E27FC236}">
              <a16:creationId xmlns:a16="http://schemas.microsoft.com/office/drawing/2014/main" id="{7A0F7F74-114A-442D-BCB0-AA022B1F2B5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31" name="AutoShape 3" descr="(question)">
          <a:extLst>
            <a:ext uri="{FF2B5EF4-FFF2-40B4-BE49-F238E27FC236}">
              <a16:creationId xmlns:a16="http://schemas.microsoft.com/office/drawing/2014/main" id="{FC4FC527-0298-46CC-B2E2-16F34EE5D55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32" name="AutoShape 3" descr="(question)">
          <a:extLst>
            <a:ext uri="{FF2B5EF4-FFF2-40B4-BE49-F238E27FC236}">
              <a16:creationId xmlns:a16="http://schemas.microsoft.com/office/drawing/2014/main" id="{DF42F741-C106-4732-91B9-76F2B6B219E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33" name="AutoShape 3" descr="(question)">
          <a:extLst>
            <a:ext uri="{FF2B5EF4-FFF2-40B4-BE49-F238E27FC236}">
              <a16:creationId xmlns:a16="http://schemas.microsoft.com/office/drawing/2014/main" id="{5D3D7783-6BA8-4676-AB70-9664C499CEE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34" name="AutoShape 3" descr="(question)">
          <a:extLst>
            <a:ext uri="{FF2B5EF4-FFF2-40B4-BE49-F238E27FC236}">
              <a16:creationId xmlns:a16="http://schemas.microsoft.com/office/drawing/2014/main" id="{062049C0-C6C9-4784-9367-413683781AC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35" name="AutoShape 3" descr="(question)">
          <a:extLst>
            <a:ext uri="{FF2B5EF4-FFF2-40B4-BE49-F238E27FC236}">
              <a16:creationId xmlns:a16="http://schemas.microsoft.com/office/drawing/2014/main" id="{E0F778F6-398A-4B9F-8DD6-44DAAB7F105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36" name="AutoShape 3" descr="(question)">
          <a:extLst>
            <a:ext uri="{FF2B5EF4-FFF2-40B4-BE49-F238E27FC236}">
              <a16:creationId xmlns:a16="http://schemas.microsoft.com/office/drawing/2014/main" id="{7C820037-2F37-4A37-A361-B5DE87DD40C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37" name="AutoShape 3" descr="(question)">
          <a:extLst>
            <a:ext uri="{FF2B5EF4-FFF2-40B4-BE49-F238E27FC236}">
              <a16:creationId xmlns:a16="http://schemas.microsoft.com/office/drawing/2014/main" id="{9B0CD042-9B21-4567-AB3C-57C0B8E28D8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38" name="AutoShape 3" descr="(question)">
          <a:extLst>
            <a:ext uri="{FF2B5EF4-FFF2-40B4-BE49-F238E27FC236}">
              <a16:creationId xmlns:a16="http://schemas.microsoft.com/office/drawing/2014/main" id="{510F4F9B-1599-4E7D-88DE-5CA57B69A37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39" name="AutoShape 3" descr="(question)">
          <a:extLst>
            <a:ext uri="{FF2B5EF4-FFF2-40B4-BE49-F238E27FC236}">
              <a16:creationId xmlns:a16="http://schemas.microsoft.com/office/drawing/2014/main" id="{85191B74-85E4-4495-8CB2-95A6E697C98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40" name="AutoShape 3" descr="(question)">
          <a:extLst>
            <a:ext uri="{FF2B5EF4-FFF2-40B4-BE49-F238E27FC236}">
              <a16:creationId xmlns:a16="http://schemas.microsoft.com/office/drawing/2014/main" id="{B3A63067-6E1A-4D2A-910D-D90056157BD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41" name="AutoShape 3" descr="(question)">
          <a:extLst>
            <a:ext uri="{FF2B5EF4-FFF2-40B4-BE49-F238E27FC236}">
              <a16:creationId xmlns:a16="http://schemas.microsoft.com/office/drawing/2014/main" id="{EB22C42B-74F2-4A46-B3EA-FFBEC8FDECD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42" name="AutoShape 3" descr="(question)">
          <a:extLst>
            <a:ext uri="{FF2B5EF4-FFF2-40B4-BE49-F238E27FC236}">
              <a16:creationId xmlns:a16="http://schemas.microsoft.com/office/drawing/2014/main" id="{A1D7A836-2C36-416F-A497-D3E3A6699E9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43" name="AutoShape 3" descr="(question)">
          <a:extLst>
            <a:ext uri="{FF2B5EF4-FFF2-40B4-BE49-F238E27FC236}">
              <a16:creationId xmlns:a16="http://schemas.microsoft.com/office/drawing/2014/main" id="{F5E51F7F-1EB6-4DBC-88A1-A7406E3B3DF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44" name="AutoShape 3" descr="(question)">
          <a:extLst>
            <a:ext uri="{FF2B5EF4-FFF2-40B4-BE49-F238E27FC236}">
              <a16:creationId xmlns:a16="http://schemas.microsoft.com/office/drawing/2014/main" id="{A5118635-BE48-46A7-A749-2421A10EEB1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45" name="AutoShape 3" descr="(question)">
          <a:extLst>
            <a:ext uri="{FF2B5EF4-FFF2-40B4-BE49-F238E27FC236}">
              <a16:creationId xmlns:a16="http://schemas.microsoft.com/office/drawing/2014/main" id="{4973B597-52FF-481A-875C-DC2C09431C0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46" name="AutoShape 3" descr="(question)">
          <a:extLst>
            <a:ext uri="{FF2B5EF4-FFF2-40B4-BE49-F238E27FC236}">
              <a16:creationId xmlns:a16="http://schemas.microsoft.com/office/drawing/2014/main" id="{6DC04C99-ED6B-4203-8F34-5720E7B4E8A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47" name="AutoShape 3" descr="(question)">
          <a:extLst>
            <a:ext uri="{FF2B5EF4-FFF2-40B4-BE49-F238E27FC236}">
              <a16:creationId xmlns:a16="http://schemas.microsoft.com/office/drawing/2014/main" id="{E2720E5F-32A0-4EC7-86D2-21179FFAB0D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48" name="AutoShape 3" descr="(question)">
          <a:extLst>
            <a:ext uri="{FF2B5EF4-FFF2-40B4-BE49-F238E27FC236}">
              <a16:creationId xmlns:a16="http://schemas.microsoft.com/office/drawing/2014/main" id="{2DEFD156-D815-42FF-AF3B-F25351DFDEA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49" name="AutoShape 3" descr="(question)">
          <a:extLst>
            <a:ext uri="{FF2B5EF4-FFF2-40B4-BE49-F238E27FC236}">
              <a16:creationId xmlns:a16="http://schemas.microsoft.com/office/drawing/2014/main" id="{97553E15-D932-470F-937B-2255D098C23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50" name="AutoShape 3" descr="(question)">
          <a:extLst>
            <a:ext uri="{FF2B5EF4-FFF2-40B4-BE49-F238E27FC236}">
              <a16:creationId xmlns:a16="http://schemas.microsoft.com/office/drawing/2014/main" id="{82978D78-743A-47D2-8728-D274445EA95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51" name="AutoShape 3" descr="(question)">
          <a:extLst>
            <a:ext uri="{FF2B5EF4-FFF2-40B4-BE49-F238E27FC236}">
              <a16:creationId xmlns:a16="http://schemas.microsoft.com/office/drawing/2014/main" id="{9B27A36D-DF89-4524-8C9C-FE9839B7B8C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52" name="AutoShape 3" descr="(question)">
          <a:extLst>
            <a:ext uri="{FF2B5EF4-FFF2-40B4-BE49-F238E27FC236}">
              <a16:creationId xmlns:a16="http://schemas.microsoft.com/office/drawing/2014/main" id="{A6A3C141-BD2A-48E1-B7A9-2B7A304CC61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53" name="AutoShape 3" descr="(question)">
          <a:extLst>
            <a:ext uri="{FF2B5EF4-FFF2-40B4-BE49-F238E27FC236}">
              <a16:creationId xmlns:a16="http://schemas.microsoft.com/office/drawing/2014/main" id="{26AE9C38-56C8-4C9B-AA28-F6B813068EE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54" name="AutoShape 3" descr="(question)">
          <a:extLst>
            <a:ext uri="{FF2B5EF4-FFF2-40B4-BE49-F238E27FC236}">
              <a16:creationId xmlns:a16="http://schemas.microsoft.com/office/drawing/2014/main" id="{17F38B96-941F-441E-A1E8-7CC601E6879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55" name="AutoShape 3" descr="(question)">
          <a:extLst>
            <a:ext uri="{FF2B5EF4-FFF2-40B4-BE49-F238E27FC236}">
              <a16:creationId xmlns:a16="http://schemas.microsoft.com/office/drawing/2014/main" id="{72A5520D-7B92-4158-AC45-FAD97689258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56" name="AutoShape 3" descr="(question)">
          <a:extLst>
            <a:ext uri="{FF2B5EF4-FFF2-40B4-BE49-F238E27FC236}">
              <a16:creationId xmlns:a16="http://schemas.microsoft.com/office/drawing/2014/main" id="{228A4F33-FE12-44C7-B401-2C0F97A0313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57" name="AutoShape 3" descr="(question)">
          <a:extLst>
            <a:ext uri="{FF2B5EF4-FFF2-40B4-BE49-F238E27FC236}">
              <a16:creationId xmlns:a16="http://schemas.microsoft.com/office/drawing/2014/main" id="{1BD5DE49-CEDF-44CA-8EA7-6493C44A1A5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58" name="AutoShape 3" descr="(question)">
          <a:extLst>
            <a:ext uri="{FF2B5EF4-FFF2-40B4-BE49-F238E27FC236}">
              <a16:creationId xmlns:a16="http://schemas.microsoft.com/office/drawing/2014/main" id="{20766084-6E36-40C7-AEC8-270DB7959C5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59" name="AutoShape 3" descr="(question)">
          <a:extLst>
            <a:ext uri="{FF2B5EF4-FFF2-40B4-BE49-F238E27FC236}">
              <a16:creationId xmlns:a16="http://schemas.microsoft.com/office/drawing/2014/main" id="{C2503178-7B46-4E1E-B11E-C3C2DAFE273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60" name="AutoShape 3" descr="(question)">
          <a:extLst>
            <a:ext uri="{FF2B5EF4-FFF2-40B4-BE49-F238E27FC236}">
              <a16:creationId xmlns:a16="http://schemas.microsoft.com/office/drawing/2014/main" id="{76ED37D0-7833-43A8-A6E8-5B5190219B9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61" name="AutoShape 3" descr="(question)">
          <a:extLst>
            <a:ext uri="{FF2B5EF4-FFF2-40B4-BE49-F238E27FC236}">
              <a16:creationId xmlns:a16="http://schemas.microsoft.com/office/drawing/2014/main" id="{80049808-DBC0-448D-9177-FFEF606E7C2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62" name="AutoShape 3" descr="(question)">
          <a:extLst>
            <a:ext uri="{FF2B5EF4-FFF2-40B4-BE49-F238E27FC236}">
              <a16:creationId xmlns:a16="http://schemas.microsoft.com/office/drawing/2014/main" id="{147758A7-F740-40E8-A6EB-57C537F4D86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63" name="AutoShape 3" descr="(question)">
          <a:extLst>
            <a:ext uri="{FF2B5EF4-FFF2-40B4-BE49-F238E27FC236}">
              <a16:creationId xmlns:a16="http://schemas.microsoft.com/office/drawing/2014/main" id="{68158EA7-146F-4A0E-8626-55836A3BB25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64" name="AutoShape 3" descr="(question)">
          <a:extLst>
            <a:ext uri="{FF2B5EF4-FFF2-40B4-BE49-F238E27FC236}">
              <a16:creationId xmlns:a16="http://schemas.microsoft.com/office/drawing/2014/main" id="{690DA895-AA10-41CD-A723-3D6B11B6C84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65" name="AutoShape 3" descr="(question)">
          <a:extLst>
            <a:ext uri="{FF2B5EF4-FFF2-40B4-BE49-F238E27FC236}">
              <a16:creationId xmlns:a16="http://schemas.microsoft.com/office/drawing/2014/main" id="{965F29AC-5ABF-4C64-A927-CDD2FB8CC0B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66" name="AutoShape 3" descr="(question)">
          <a:extLst>
            <a:ext uri="{FF2B5EF4-FFF2-40B4-BE49-F238E27FC236}">
              <a16:creationId xmlns:a16="http://schemas.microsoft.com/office/drawing/2014/main" id="{ADFFA77F-4507-4664-B2A4-D3147A0FC3C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67" name="AutoShape 3" descr="(question)">
          <a:extLst>
            <a:ext uri="{FF2B5EF4-FFF2-40B4-BE49-F238E27FC236}">
              <a16:creationId xmlns:a16="http://schemas.microsoft.com/office/drawing/2014/main" id="{8B8D668C-A722-417C-BD3C-DF9DCBD29DD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68" name="AutoShape 3" descr="(question)">
          <a:extLst>
            <a:ext uri="{FF2B5EF4-FFF2-40B4-BE49-F238E27FC236}">
              <a16:creationId xmlns:a16="http://schemas.microsoft.com/office/drawing/2014/main" id="{0E97A0D6-A547-44BD-9B41-A778C0C4E69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69" name="AutoShape 3" descr="(question)">
          <a:extLst>
            <a:ext uri="{FF2B5EF4-FFF2-40B4-BE49-F238E27FC236}">
              <a16:creationId xmlns:a16="http://schemas.microsoft.com/office/drawing/2014/main" id="{2F57E117-F3AB-48B6-A41F-DEE8611303F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70" name="AutoShape 3" descr="(question)">
          <a:extLst>
            <a:ext uri="{FF2B5EF4-FFF2-40B4-BE49-F238E27FC236}">
              <a16:creationId xmlns:a16="http://schemas.microsoft.com/office/drawing/2014/main" id="{B6DF5C3D-4D96-4533-9B41-D8384675AB1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71" name="AutoShape 3" descr="(question)">
          <a:extLst>
            <a:ext uri="{FF2B5EF4-FFF2-40B4-BE49-F238E27FC236}">
              <a16:creationId xmlns:a16="http://schemas.microsoft.com/office/drawing/2014/main" id="{505CB2B6-CDD4-4C7A-80FB-AB4FCD9FCD5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72" name="AutoShape 3" descr="(question)">
          <a:extLst>
            <a:ext uri="{FF2B5EF4-FFF2-40B4-BE49-F238E27FC236}">
              <a16:creationId xmlns:a16="http://schemas.microsoft.com/office/drawing/2014/main" id="{9B5EC3A5-240C-4358-A114-5E2B37395F8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73" name="AutoShape 3" descr="(question)">
          <a:extLst>
            <a:ext uri="{FF2B5EF4-FFF2-40B4-BE49-F238E27FC236}">
              <a16:creationId xmlns:a16="http://schemas.microsoft.com/office/drawing/2014/main" id="{50FAA92C-B019-403B-B294-F3888DE30F7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74" name="AutoShape 3" descr="(question)">
          <a:extLst>
            <a:ext uri="{FF2B5EF4-FFF2-40B4-BE49-F238E27FC236}">
              <a16:creationId xmlns:a16="http://schemas.microsoft.com/office/drawing/2014/main" id="{BF44D4BD-DF98-49DA-8148-D85EC368C14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75" name="AutoShape 3" descr="(question)">
          <a:extLst>
            <a:ext uri="{FF2B5EF4-FFF2-40B4-BE49-F238E27FC236}">
              <a16:creationId xmlns:a16="http://schemas.microsoft.com/office/drawing/2014/main" id="{77BA745C-3878-4158-A608-C06D2EBE5F5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76" name="AutoShape 3" descr="(question)">
          <a:extLst>
            <a:ext uri="{FF2B5EF4-FFF2-40B4-BE49-F238E27FC236}">
              <a16:creationId xmlns:a16="http://schemas.microsoft.com/office/drawing/2014/main" id="{F5CC26A8-452D-4708-9628-A584C9EA438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77" name="AutoShape 3" descr="(question)">
          <a:extLst>
            <a:ext uri="{FF2B5EF4-FFF2-40B4-BE49-F238E27FC236}">
              <a16:creationId xmlns:a16="http://schemas.microsoft.com/office/drawing/2014/main" id="{0F0FF502-F78D-4B14-8724-CB4CC933FA5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78" name="AutoShape 3" descr="(question)">
          <a:extLst>
            <a:ext uri="{FF2B5EF4-FFF2-40B4-BE49-F238E27FC236}">
              <a16:creationId xmlns:a16="http://schemas.microsoft.com/office/drawing/2014/main" id="{98BEAAAD-D650-49A8-A6E9-B9E5B47A2CA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79" name="AutoShape 3" descr="(question)">
          <a:extLst>
            <a:ext uri="{FF2B5EF4-FFF2-40B4-BE49-F238E27FC236}">
              <a16:creationId xmlns:a16="http://schemas.microsoft.com/office/drawing/2014/main" id="{76E9F92F-75D1-4692-B7F8-85BC21CEAE9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80" name="AutoShape 3" descr="(question)">
          <a:extLst>
            <a:ext uri="{FF2B5EF4-FFF2-40B4-BE49-F238E27FC236}">
              <a16:creationId xmlns:a16="http://schemas.microsoft.com/office/drawing/2014/main" id="{F2DEE5AB-F882-4047-90CC-897D94B0BB2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81" name="AutoShape 3" descr="(question)">
          <a:extLst>
            <a:ext uri="{FF2B5EF4-FFF2-40B4-BE49-F238E27FC236}">
              <a16:creationId xmlns:a16="http://schemas.microsoft.com/office/drawing/2014/main" id="{6384CCEF-9A66-434D-8995-5D5F7CB5EEA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682" name="AutoShape 3" descr="(question)">
          <a:extLst>
            <a:ext uri="{FF2B5EF4-FFF2-40B4-BE49-F238E27FC236}">
              <a16:creationId xmlns:a16="http://schemas.microsoft.com/office/drawing/2014/main" id="{9390CE99-D4C3-4A23-B9FE-665A6DC89F7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683" name="AutoShape 3" descr="(question)">
          <a:extLst>
            <a:ext uri="{FF2B5EF4-FFF2-40B4-BE49-F238E27FC236}">
              <a16:creationId xmlns:a16="http://schemas.microsoft.com/office/drawing/2014/main" id="{A3E607F1-B2EC-4F08-82B4-F948A6FB030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684" name="AutoShape 3" descr="(question)">
          <a:extLst>
            <a:ext uri="{FF2B5EF4-FFF2-40B4-BE49-F238E27FC236}">
              <a16:creationId xmlns:a16="http://schemas.microsoft.com/office/drawing/2014/main" id="{6ED2F106-298B-4E37-A779-06BCD214DEF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685" name="AutoShape 3" descr="(question)">
          <a:extLst>
            <a:ext uri="{FF2B5EF4-FFF2-40B4-BE49-F238E27FC236}">
              <a16:creationId xmlns:a16="http://schemas.microsoft.com/office/drawing/2014/main" id="{4E29522E-8DC5-4CFF-A4B5-B1385CAB555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686" name="AutoShape 3" descr="(question)">
          <a:extLst>
            <a:ext uri="{FF2B5EF4-FFF2-40B4-BE49-F238E27FC236}">
              <a16:creationId xmlns:a16="http://schemas.microsoft.com/office/drawing/2014/main" id="{3865928D-CCB3-47B7-9CBF-487E32CC310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687" name="AutoShape 3" descr="(question)">
          <a:extLst>
            <a:ext uri="{FF2B5EF4-FFF2-40B4-BE49-F238E27FC236}">
              <a16:creationId xmlns:a16="http://schemas.microsoft.com/office/drawing/2014/main" id="{E8C005C7-6809-4742-8A01-9225EFC1F79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688" name="AutoShape 3" descr="(question)">
          <a:extLst>
            <a:ext uri="{FF2B5EF4-FFF2-40B4-BE49-F238E27FC236}">
              <a16:creationId xmlns:a16="http://schemas.microsoft.com/office/drawing/2014/main" id="{5A3CE383-E02C-466F-9BDB-C42EAF5498B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689" name="AutoShape 3" descr="(question)">
          <a:extLst>
            <a:ext uri="{FF2B5EF4-FFF2-40B4-BE49-F238E27FC236}">
              <a16:creationId xmlns:a16="http://schemas.microsoft.com/office/drawing/2014/main" id="{18CE03BF-D25D-4311-98FF-33A684E13E4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690" name="AutoShape 3" descr="(question)">
          <a:extLst>
            <a:ext uri="{FF2B5EF4-FFF2-40B4-BE49-F238E27FC236}">
              <a16:creationId xmlns:a16="http://schemas.microsoft.com/office/drawing/2014/main" id="{CB1AE135-2FCE-4056-9565-B80319DF3A4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691" name="AutoShape 3" descr="(question)">
          <a:extLst>
            <a:ext uri="{FF2B5EF4-FFF2-40B4-BE49-F238E27FC236}">
              <a16:creationId xmlns:a16="http://schemas.microsoft.com/office/drawing/2014/main" id="{232D48F2-C70C-4B49-A50D-E1450D0F7C0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692" name="AutoShape 3" descr="(question)">
          <a:extLst>
            <a:ext uri="{FF2B5EF4-FFF2-40B4-BE49-F238E27FC236}">
              <a16:creationId xmlns:a16="http://schemas.microsoft.com/office/drawing/2014/main" id="{EB0C58A7-A3C4-449C-920B-5B5AD3B8FF0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693" name="AutoShape 3" descr="(question)">
          <a:extLst>
            <a:ext uri="{FF2B5EF4-FFF2-40B4-BE49-F238E27FC236}">
              <a16:creationId xmlns:a16="http://schemas.microsoft.com/office/drawing/2014/main" id="{510116E6-1888-4A76-9C37-3FEF2461329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694" name="AutoShape 3" descr="(question)">
          <a:extLst>
            <a:ext uri="{FF2B5EF4-FFF2-40B4-BE49-F238E27FC236}">
              <a16:creationId xmlns:a16="http://schemas.microsoft.com/office/drawing/2014/main" id="{1539EF56-750D-40E8-9B1E-87B18FA7937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695" name="AutoShape 3" descr="(question)">
          <a:extLst>
            <a:ext uri="{FF2B5EF4-FFF2-40B4-BE49-F238E27FC236}">
              <a16:creationId xmlns:a16="http://schemas.microsoft.com/office/drawing/2014/main" id="{DEE42E92-0922-4BE5-8FA2-B5A4AE9F957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696" name="AutoShape 3" descr="(question)">
          <a:extLst>
            <a:ext uri="{FF2B5EF4-FFF2-40B4-BE49-F238E27FC236}">
              <a16:creationId xmlns:a16="http://schemas.microsoft.com/office/drawing/2014/main" id="{2E7E5664-93EC-4A1F-8C47-54D8B7C821A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697" name="AutoShape 3" descr="(question)">
          <a:extLst>
            <a:ext uri="{FF2B5EF4-FFF2-40B4-BE49-F238E27FC236}">
              <a16:creationId xmlns:a16="http://schemas.microsoft.com/office/drawing/2014/main" id="{7B1D0192-BBBC-4570-981E-4C267563B9A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698" name="AutoShape 3" descr="(question)">
          <a:extLst>
            <a:ext uri="{FF2B5EF4-FFF2-40B4-BE49-F238E27FC236}">
              <a16:creationId xmlns:a16="http://schemas.microsoft.com/office/drawing/2014/main" id="{FFA167A6-AA95-485B-A9D7-D4A0BBB5CF9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699" name="AutoShape 3" descr="(question)">
          <a:extLst>
            <a:ext uri="{FF2B5EF4-FFF2-40B4-BE49-F238E27FC236}">
              <a16:creationId xmlns:a16="http://schemas.microsoft.com/office/drawing/2014/main" id="{5F85E6FD-12DB-4041-AF34-84263F479BA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00" name="AutoShape 3" descr="(question)">
          <a:extLst>
            <a:ext uri="{FF2B5EF4-FFF2-40B4-BE49-F238E27FC236}">
              <a16:creationId xmlns:a16="http://schemas.microsoft.com/office/drawing/2014/main" id="{BA090383-38CB-4C36-9AC4-6B13E89A32B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01" name="AutoShape 3" descr="(question)">
          <a:extLst>
            <a:ext uri="{FF2B5EF4-FFF2-40B4-BE49-F238E27FC236}">
              <a16:creationId xmlns:a16="http://schemas.microsoft.com/office/drawing/2014/main" id="{A61A7633-DB94-4CE5-8B1D-A27CFB6A675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02" name="AutoShape 3" descr="(question)">
          <a:extLst>
            <a:ext uri="{FF2B5EF4-FFF2-40B4-BE49-F238E27FC236}">
              <a16:creationId xmlns:a16="http://schemas.microsoft.com/office/drawing/2014/main" id="{78EBB0C0-C7E9-4A3E-8166-C3705455390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03" name="AutoShape 3" descr="(question)">
          <a:extLst>
            <a:ext uri="{FF2B5EF4-FFF2-40B4-BE49-F238E27FC236}">
              <a16:creationId xmlns:a16="http://schemas.microsoft.com/office/drawing/2014/main" id="{BA9A874A-986B-423C-8A7F-5A5E5F2DC35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04" name="AutoShape 3" descr="(question)">
          <a:extLst>
            <a:ext uri="{FF2B5EF4-FFF2-40B4-BE49-F238E27FC236}">
              <a16:creationId xmlns:a16="http://schemas.microsoft.com/office/drawing/2014/main" id="{5BD4E36A-6287-446C-A2B3-F6303BAE174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05" name="AutoShape 3" descr="(question)">
          <a:extLst>
            <a:ext uri="{FF2B5EF4-FFF2-40B4-BE49-F238E27FC236}">
              <a16:creationId xmlns:a16="http://schemas.microsoft.com/office/drawing/2014/main" id="{1BBEB8AC-63A6-454F-997A-C280932045E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06" name="AutoShape 3" descr="(question)">
          <a:extLst>
            <a:ext uri="{FF2B5EF4-FFF2-40B4-BE49-F238E27FC236}">
              <a16:creationId xmlns:a16="http://schemas.microsoft.com/office/drawing/2014/main" id="{60E78009-DB76-42E1-9FDA-34EC9C77059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07" name="AutoShape 3" descr="(question)">
          <a:extLst>
            <a:ext uri="{FF2B5EF4-FFF2-40B4-BE49-F238E27FC236}">
              <a16:creationId xmlns:a16="http://schemas.microsoft.com/office/drawing/2014/main" id="{8CFC897D-3AA7-4FB5-B834-1726A8EADD5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08" name="AutoShape 3" descr="(question)">
          <a:extLst>
            <a:ext uri="{FF2B5EF4-FFF2-40B4-BE49-F238E27FC236}">
              <a16:creationId xmlns:a16="http://schemas.microsoft.com/office/drawing/2014/main" id="{01C1693E-9947-4181-9201-DEC27CD5F8A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09" name="AutoShape 3" descr="(question)">
          <a:extLst>
            <a:ext uri="{FF2B5EF4-FFF2-40B4-BE49-F238E27FC236}">
              <a16:creationId xmlns:a16="http://schemas.microsoft.com/office/drawing/2014/main" id="{CD4BE6C0-7600-4F61-ACE1-64948C83653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10" name="AutoShape 3" descr="(question)">
          <a:extLst>
            <a:ext uri="{FF2B5EF4-FFF2-40B4-BE49-F238E27FC236}">
              <a16:creationId xmlns:a16="http://schemas.microsoft.com/office/drawing/2014/main" id="{4E731EB3-FE4E-4ABB-8015-30F05E900D5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11" name="AutoShape 3" descr="(question)">
          <a:extLst>
            <a:ext uri="{FF2B5EF4-FFF2-40B4-BE49-F238E27FC236}">
              <a16:creationId xmlns:a16="http://schemas.microsoft.com/office/drawing/2014/main" id="{D22444DC-F34E-4CD7-AA72-67B3056A486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12" name="AutoShape 3" descr="(question)">
          <a:extLst>
            <a:ext uri="{FF2B5EF4-FFF2-40B4-BE49-F238E27FC236}">
              <a16:creationId xmlns:a16="http://schemas.microsoft.com/office/drawing/2014/main" id="{4EAD594F-A0B1-43FF-A6A1-2594ED7EE01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13" name="AutoShape 3" descr="(question)">
          <a:extLst>
            <a:ext uri="{FF2B5EF4-FFF2-40B4-BE49-F238E27FC236}">
              <a16:creationId xmlns:a16="http://schemas.microsoft.com/office/drawing/2014/main" id="{1022A4C5-A37F-4449-A1E4-555D8C1BF6D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14" name="AutoShape 3" descr="(question)">
          <a:extLst>
            <a:ext uri="{FF2B5EF4-FFF2-40B4-BE49-F238E27FC236}">
              <a16:creationId xmlns:a16="http://schemas.microsoft.com/office/drawing/2014/main" id="{2550165D-01ED-4FC3-B9AC-6633F650E41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15" name="AutoShape 3" descr="(question)">
          <a:extLst>
            <a:ext uri="{FF2B5EF4-FFF2-40B4-BE49-F238E27FC236}">
              <a16:creationId xmlns:a16="http://schemas.microsoft.com/office/drawing/2014/main" id="{D255DEC5-233D-4389-B0E2-0A8F58E9F66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16" name="AutoShape 3" descr="(question)">
          <a:extLst>
            <a:ext uri="{FF2B5EF4-FFF2-40B4-BE49-F238E27FC236}">
              <a16:creationId xmlns:a16="http://schemas.microsoft.com/office/drawing/2014/main" id="{BDCD7878-97BC-4ED2-B98E-B22105E411D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17" name="AutoShape 3" descr="(question)">
          <a:extLst>
            <a:ext uri="{FF2B5EF4-FFF2-40B4-BE49-F238E27FC236}">
              <a16:creationId xmlns:a16="http://schemas.microsoft.com/office/drawing/2014/main" id="{2F70472D-49C1-4B72-B7CD-DC0F58572E2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18" name="AutoShape 3" descr="(question)">
          <a:extLst>
            <a:ext uri="{FF2B5EF4-FFF2-40B4-BE49-F238E27FC236}">
              <a16:creationId xmlns:a16="http://schemas.microsoft.com/office/drawing/2014/main" id="{09179169-E6E9-4980-BE42-829D0341992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19" name="AutoShape 3" descr="(question)">
          <a:extLst>
            <a:ext uri="{FF2B5EF4-FFF2-40B4-BE49-F238E27FC236}">
              <a16:creationId xmlns:a16="http://schemas.microsoft.com/office/drawing/2014/main" id="{21CB3D7C-383C-4994-95BD-DE242DD1AF0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20" name="AutoShape 3" descr="(question)">
          <a:extLst>
            <a:ext uri="{FF2B5EF4-FFF2-40B4-BE49-F238E27FC236}">
              <a16:creationId xmlns:a16="http://schemas.microsoft.com/office/drawing/2014/main" id="{67F1D284-5F33-40FC-85F2-2DAE4C3F7DD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21" name="AutoShape 3" descr="(question)">
          <a:extLst>
            <a:ext uri="{FF2B5EF4-FFF2-40B4-BE49-F238E27FC236}">
              <a16:creationId xmlns:a16="http://schemas.microsoft.com/office/drawing/2014/main" id="{2D465D38-64E5-4373-8B67-77AAD953C8B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22" name="AutoShape 3" descr="(question)">
          <a:extLst>
            <a:ext uri="{FF2B5EF4-FFF2-40B4-BE49-F238E27FC236}">
              <a16:creationId xmlns:a16="http://schemas.microsoft.com/office/drawing/2014/main" id="{4DBC2F74-4C38-4227-B920-99985938463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23" name="AutoShape 3" descr="(question)">
          <a:extLst>
            <a:ext uri="{FF2B5EF4-FFF2-40B4-BE49-F238E27FC236}">
              <a16:creationId xmlns:a16="http://schemas.microsoft.com/office/drawing/2014/main" id="{4F50FFA8-0AF8-49C3-9BA6-9ABAD3FFA27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24" name="AutoShape 3" descr="(question)">
          <a:extLst>
            <a:ext uri="{FF2B5EF4-FFF2-40B4-BE49-F238E27FC236}">
              <a16:creationId xmlns:a16="http://schemas.microsoft.com/office/drawing/2014/main" id="{CDD3BE56-4FE3-42C3-8F4E-BE94AADAF3F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25" name="AutoShape 3" descr="(question)">
          <a:extLst>
            <a:ext uri="{FF2B5EF4-FFF2-40B4-BE49-F238E27FC236}">
              <a16:creationId xmlns:a16="http://schemas.microsoft.com/office/drawing/2014/main" id="{DE7AE248-FEC8-40A2-9E24-366F40210DA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26" name="AutoShape 3" descr="(question)">
          <a:extLst>
            <a:ext uri="{FF2B5EF4-FFF2-40B4-BE49-F238E27FC236}">
              <a16:creationId xmlns:a16="http://schemas.microsoft.com/office/drawing/2014/main" id="{9203EE85-E416-48CE-902A-7521CCBA239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27" name="AutoShape 3" descr="(question)">
          <a:extLst>
            <a:ext uri="{FF2B5EF4-FFF2-40B4-BE49-F238E27FC236}">
              <a16:creationId xmlns:a16="http://schemas.microsoft.com/office/drawing/2014/main" id="{F2FA49EE-7025-47A3-9083-55D1A3EC256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28" name="AutoShape 3" descr="(question)">
          <a:extLst>
            <a:ext uri="{FF2B5EF4-FFF2-40B4-BE49-F238E27FC236}">
              <a16:creationId xmlns:a16="http://schemas.microsoft.com/office/drawing/2014/main" id="{015F6B54-CA9F-4671-BEFC-B4DE4B5A27A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29" name="AutoShape 3" descr="(question)">
          <a:extLst>
            <a:ext uri="{FF2B5EF4-FFF2-40B4-BE49-F238E27FC236}">
              <a16:creationId xmlns:a16="http://schemas.microsoft.com/office/drawing/2014/main" id="{A069957B-00D9-44BF-9BFC-8C96431ED51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30" name="AutoShape 3" descr="(question)">
          <a:extLst>
            <a:ext uri="{FF2B5EF4-FFF2-40B4-BE49-F238E27FC236}">
              <a16:creationId xmlns:a16="http://schemas.microsoft.com/office/drawing/2014/main" id="{CE6F8B17-9E08-4072-BB75-5CC17CA0D6F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31" name="AutoShape 3" descr="(question)">
          <a:extLst>
            <a:ext uri="{FF2B5EF4-FFF2-40B4-BE49-F238E27FC236}">
              <a16:creationId xmlns:a16="http://schemas.microsoft.com/office/drawing/2014/main" id="{C8A9E89E-CD73-4A69-A6A5-36793A63563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32" name="AutoShape 3" descr="(question)">
          <a:extLst>
            <a:ext uri="{FF2B5EF4-FFF2-40B4-BE49-F238E27FC236}">
              <a16:creationId xmlns:a16="http://schemas.microsoft.com/office/drawing/2014/main" id="{DDFD2728-B483-4EDD-A35A-268BE045295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33" name="AutoShape 3" descr="(question)">
          <a:extLst>
            <a:ext uri="{FF2B5EF4-FFF2-40B4-BE49-F238E27FC236}">
              <a16:creationId xmlns:a16="http://schemas.microsoft.com/office/drawing/2014/main" id="{DFD42394-3FE2-49AA-B487-9647E5C2767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34" name="AutoShape 3" descr="(question)">
          <a:extLst>
            <a:ext uri="{FF2B5EF4-FFF2-40B4-BE49-F238E27FC236}">
              <a16:creationId xmlns:a16="http://schemas.microsoft.com/office/drawing/2014/main" id="{F8E6EC00-D3D0-4161-8343-FD678F6BB8F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35" name="AutoShape 3" descr="(question)">
          <a:extLst>
            <a:ext uri="{FF2B5EF4-FFF2-40B4-BE49-F238E27FC236}">
              <a16:creationId xmlns:a16="http://schemas.microsoft.com/office/drawing/2014/main" id="{368E91F6-1A0B-464C-8545-FBD9151FEC1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36" name="AutoShape 3" descr="(question)">
          <a:extLst>
            <a:ext uri="{FF2B5EF4-FFF2-40B4-BE49-F238E27FC236}">
              <a16:creationId xmlns:a16="http://schemas.microsoft.com/office/drawing/2014/main" id="{4D18F9F1-9C27-4868-A179-2BE8DFBA75D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37" name="AutoShape 3" descr="(question)">
          <a:extLst>
            <a:ext uri="{FF2B5EF4-FFF2-40B4-BE49-F238E27FC236}">
              <a16:creationId xmlns:a16="http://schemas.microsoft.com/office/drawing/2014/main" id="{B3205FA2-E614-428D-901D-C59A5637279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38" name="AutoShape 3" descr="(question)">
          <a:extLst>
            <a:ext uri="{FF2B5EF4-FFF2-40B4-BE49-F238E27FC236}">
              <a16:creationId xmlns:a16="http://schemas.microsoft.com/office/drawing/2014/main" id="{08002AC9-8F9B-4BE1-8A76-F32D7B0574D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39" name="AutoShape 3" descr="(question)">
          <a:extLst>
            <a:ext uri="{FF2B5EF4-FFF2-40B4-BE49-F238E27FC236}">
              <a16:creationId xmlns:a16="http://schemas.microsoft.com/office/drawing/2014/main" id="{D3407A31-E3A6-4F1D-AE44-3D70B898EE6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40" name="AutoShape 3" descr="(question)">
          <a:extLst>
            <a:ext uri="{FF2B5EF4-FFF2-40B4-BE49-F238E27FC236}">
              <a16:creationId xmlns:a16="http://schemas.microsoft.com/office/drawing/2014/main" id="{DCA17F68-1193-4726-8B47-4386E2E1CB4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41" name="AutoShape 3" descr="(question)">
          <a:extLst>
            <a:ext uri="{FF2B5EF4-FFF2-40B4-BE49-F238E27FC236}">
              <a16:creationId xmlns:a16="http://schemas.microsoft.com/office/drawing/2014/main" id="{0077C092-E5A9-46A2-B5B9-8B35024A2C2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42" name="AutoShape 3" descr="(question)">
          <a:extLst>
            <a:ext uri="{FF2B5EF4-FFF2-40B4-BE49-F238E27FC236}">
              <a16:creationId xmlns:a16="http://schemas.microsoft.com/office/drawing/2014/main" id="{D2B10E30-2883-48E0-BE7C-222BD928214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43" name="AutoShape 3" descr="(question)">
          <a:extLst>
            <a:ext uri="{FF2B5EF4-FFF2-40B4-BE49-F238E27FC236}">
              <a16:creationId xmlns:a16="http://schemas.microsoft.com/office/drawing/2014/main" id="{57F5859E-8D39-4257-86BD-5815B6351DA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44" name="AutoShape 3" descr="(question)">
          <a:extLst>
            <a:ext uri="{FF2B5EF4-FFF2-40B4-BE49-F238E27FC236}">
              <a16:creationId xmlns:a16="http://schemas.microsoft.com/office/drawing/2014/main" id="{9F38476D-23FD-4F8A-8648-FEF26AF3D3D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45" name="AutoShape 3" descr="(question)">
          <a:extLst>
            <a:ext uri="{FF2B5EF4-FFF2-40B4-BE49-F238E27FC236}">
              <a16:creationId xmlns:a16="http://schemas.microsoft.com/office/drawing/2014/main" id="{783A29B3-B6BF-4CC1-9E9E-5C32F21DBF2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46" name="AutoShape 3" descr="(question)">
          <a:extLst>
            <a:ext uri="{FF2B5EF4-FFF2-40B4-BE49-F238E27FC236}">
              <a16:creationId xmlns:a16="http://schemas.microsoft.com/office/drawing/2014/main" id="{9F19BD49-CBB3-4A50-885D-5E150CC19A8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47" name="AutoShape 3" descr="(question)">
          <a:extLst>
            <a:ext uri="{FF2B5EF4-FFF2-40B4-BE49-F238E27FC236}">
              <a16:creationId xmlns:a16="http://schemas.microsoft.com/office/drawing/2014/main" id="{27EEB012-2C93-4BF0-9C68-73ECBE9E944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48" name="AutoShape 3" descr="(question)">
          <a:extLst>
            <a:ext uri="{FF2B5EF4-FFF2-40B4-BE49-F238E27FC236}">
              <a16:creationId xmlns:a16="http://schemas.microsoft.com/office/drawing/2014/main" id="{5C573DEB-3F17-4AA6-AA26-6834CF43E75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49" name="AutoShape 3" descr="(question)">
          <a:extLst>
            <a:ext uri="{FF2B5EF4-FFF2-40B4-BE49-F238E27FC236}">
              <a16:creationId xmlns:a16="http://schemas.microsoft.com/office/drawing/2014/main" id="{2DD24CE2-BE14-4400-A900-3DEB66ECB17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50" name="AutoShape 3" descr="(question)">
          <a:extLst>
            <a:ext uri="{FF2B5EF4-FFF2-40B4-BE49-F238E27FC236}">
              <a16:creationId xmlns:a16="http://schemas.microsoft.com/office/drawing/2014/main" id="{F570EDD1-6491-446B-A041-475FA9E9D4B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51" name="AutoShape 3" descr="(question)">
          <a:extLst>
            <a:ext uri="{FF2B5EF4-FFF2-40B4-BE49-F238E27FC236}">
              <a16:creationId xmlns:a16="http://schemas.microsoft.com/office/drawing/2014/main" id="{7BB2FEAF-B796-4F24-9941-9175D230AEA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52" name="AutoShape 3" descr="(question)">
          <a:extLst>
            <a:ext uri="{FF2B5EF4-FFF2-40B4-BE49-F238E27FC236}">
              <a16:creationId xmlns:a16="http://schemas.microsoft.com/office/drawing/2014/main" id="{4369E545-3AA1-4AFA-AA03-97AFC77FC0E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53" name="AutoShape 3" descr="(question)">
          <a:extLst>
            <a:ext uri="{FF2B5EF4-FFF2-40B4-BE49-F238E27FC236}">
              <a16:creationId xmlns:a16="http://schemas.microsoft.com/office/drawing/2014/main" id="{06084378-5AF1-4E78-A522-B3001662B7B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54" name="AutoShape 3" descr="(question)">
          <a:extLst>
            <a:ext uri="{FF2B5EF4-FFF2-40B4-BE49-F238E27FC236}">
              <a16:creationId xmlns:a16="http://schemas.microsoft.com/office/drawing/2014/main" id="{00EE726E-60E5-4775-8CD8-FD556F25FC4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55" name="AutoShape 3" descr="(question)">
          <a:extLst>
            <a:ext uri="{FF2B5EF4-FFF2-40B4-BE49-F238E27FC236}">
              <a16:creationId xmlns:a16="http://schemas.microsoft.com/office/drawing/2014/main" id="{674F316F-D829-4638-9B01-DA7C42DB591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56" name="AutoShape 3" descr="(question)">
          <a:extLst>
            <a:ext uri="{FF2B5EF4-FFF2-40B4-BE49-F238E27FC236}">
              <a16:creationId xmlns:a16="http://schemas.microsoft.com/office/drawing/2014/main" id="{3C7842C0-C07A-41E9-B01B-06D13B7AEB1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57" name="AutoShape 3" descr="(question)">
          <a:extLst>
            <a:ext uri="{FF2B5EF4-FFF2-40B4-BE49-F238E27FC236}">
              <a16:creationId xmlns:a16="http://schemas.microsoft.com/office/drawing/2014/main" id="{D77603F6-8C79-4046-9873-A69FAB57BD0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58" name="AutoShape 3" descr="(question)">
          <a:extLst>
            <a:ext uri="{FF2B5EF4-FFF2-40B4-BE49-F238E27FC236}">
              <a16:creationId xmlns:a16="http://schemas.microsoft.com/office/drawing/2014/main" id="{E9579D6E-0E96-4977-9754-00567FEA881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59" name="AutoShape 3" descr="(question)">
          <a:extLst>
            <a:ext uri="{FF2B5EF4-FFF2-40B4-BE49-F238E27FC236}">
              <a16:creationId xmlns:a16="http://schemas.microsoft.com/office/drawing/2014/main" id="{6080D175-9512-404C-901C-39C7B4262F3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60" name="AutoShape 3" descr="(question)">
          <a:extLst>
            <a:ext uri="{FF2B5EF4-FFF2-40B4-BE49-F238E27FC236}">
              <a16:creationId xmlns:a16="http://schemas.microsoft.com/office/drawing/2014/main" id="{A7652F34-B39D-4094-BF12-73000851584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61" name="AutoShape 3" descr="(question)">
          <a:extLst>
            <a:ext uri="{FF2B5EF4-FFF2-40B4-BE49-F238E27FC236}">
              <a16:creationId xmlns:a16="http://schemas.microsoft.com/office/drawing/2014/main" id="{361F1CE1-6BE3-4A94-8E34-201C36AFEF4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62" name="AutoShape 3" descr="(question)">
          <a:extLst>
            <a:ext uri="{FF2B5EF4-FFF2-40B4-BE49-F238E27FC236}">
              <a16:creationId xmlns:a16="http://schemas.microsoft.com/office/drawing/2014/main" id="{DCFB5359-4D51-4780-B408-3D2C53E7693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63" name="AutoShape 3" descr="(question)">
          <a:extLst>
            <a:ext uri="{FF2B5EF4-FFF2-40B4-BE49-F238E27FC236}">
              <a16:creationId xmlns:a16="http://schemas.microsoft.com/office/drawing/2014/main" id="{3B645C08-518F-4559-946F-6AA825BD771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764" name="AutoShape 3" descr="(question)">
          <a:extLst>
            <a:ext uri="{FF2B5EF4-FFF2-40B4-BE49-F238E27FC236}">
              <a16:creationId xmlns:a16="http://schemas.microsoft.com/office/drawing/2014/main" id="{B7F0DEF5-A9C2-4FB7-89BA-296114D04CE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765" name="AutoShape 3" descr="(question)">
          <a:extLst>
            <a:ext uri="{FF2B5EF4-FFF2-40B4-BE49-F238E27FC236}">
              <a16:creationId xmlns:a16="http://schemas.microsoft.com/office/drawing/2014/main" id="{30E06F21-027F-4A24-912D-2E4B1DE2AA5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766" name="AutoShape 3" descr="(question)">
          <a:extLst>
            <a:ext uri="{FF2B5EF4-FFF2-40B4-BE49-F238E27FC236}">
              <a16:creationId xmlns:a16="http://schemas.microsoft.com/office/drawing/2014/main" id="{C9946897-8140-463C-A00A-A56D0400112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767" name="AutoShape 3" descr="(question)">
          <a:extLst>
            <a:ext uri="{FF2B5EF4-FFF2-40B4-BE49-F238E27FC236}">
              <a16:creationId xmlns:a16="http://schemas.microsoft.com/office/drawing/2014/main" id="{B8FE6D09-14FF-43FE-8CF7-45A5116F5C5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768" name="AutoShape 3" descr="(question)">
          <a:extLst>
            <a:ext uri="{FF2B5EF4-FFF2-40B4-BE49-F238E27FC236}">
              <a16:creationId xmlns:a16="http://schemas.microsoft.com/office/drawing/2014/main" id="{9915A113-118F-4A84-A3C0-37B95CF3E5A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769" name="AutoShape 3" descr="(question)">
          <a:extLst>
            <a:ext uri="{FF2B5EF4-FFF2-40B4-BE49-F238E27FC236}">
              <a16:creationId xmlns:a16="http://schemas.microsoft.com/office/drawing/2014/main" id="{A651F1CD-F8C4-4782-A8EE-03910EA13FA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770" name="AutoShape 3" descr="(question)">
          <a:extLst>
            <a:ext uri="{FF2B5EF4-FFF2-40B4-BE49-F238E27FC236}">
              <a16:creationId xmlns:a16="http://schemas.microsoft.com/office/drawing/2014/main" id="{4046A741-840B-401F-95FC-F982C43D033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71" name="AutoShape 3" descr="(question)">
          <a:extLst>
            <a:ext uri="{FF2B5EF4-FFF2-40B4-BE49-F238E27FC236}">
              <a16:creationId xmlns:a16="http://schemas.microsoft.com/office/drawing/2014/main" id="{01AA71E7-1E5F-4879-BED0-9243EFE812A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72" name="AutoShape 3" descr="(question)">
          <a:extLst>
            <a:ext uri="{FF2B5EF4-FFF2-40B4-BE49-F238E27FC236}">
              <a16:creationId xmlns:a16="http://schemas.microsoft.com/office/drawing/2014/main" id="{B0582B18-ECF5-40CF-8519-C29285DC5EC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73" name="AutoShape 3" descr="(question)">
          <a:extLst>
            <a:ext uri="{FF2B5EF4-FFF2-40B4-BE49-F238E27FC236}">
              <a16:creationId xmlns:a16="http://schemas.microsoft.com/office/drawing/2014/main" id="{980A423C-E5C4-43EE-AFB5-4FF557E6B31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74" name="AutoShape 3" descr="(question)">
          <a:extLst>
            <a:ext uri="{FF2B5EF4-FFF2-40B4-BE49-F238E27FC236}">
              <a16:creationId xmlns:a16="http://schemas.microsoft.com/office/drawing/2014/main" id="{5EBCBD6B-24AF-4A96-BC06-4A70BCB493E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75" name="AutoShape 3" descr="(question)">
          <a:extLst>
            <a:ext uri="{FF2B5EF4-FFF2-40B4-BE49-F238E27FC236}">
              <a16:creationId xmlns:a16="http://schemas.microsoft.com/office/drawing/2014/main" id="{91E890FF-4DAA-42A4-A9FD-977D0410570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76" name="AutoShape 3" descr="(question)">
          <a:extLst>
            <a:ext uri="{FF2B5EF4-FFF2-40B4-BE49-F238E27FC236}">
              <a16:creationId xmlns:a16="http://schemas.microsoft.com/office/drawing/2014/main" id="{74F751F6-DA78-4AC4-907D-DC6C8BB8239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77" name="AutoShape 3" descr="(question)">
          <a:extLst>
            <a:ext uri="{FF2B5EF4-FFF2-40B4-BE49-F238E27FC236}">
              <a16:creationId xmlns:a16="http://schemas.microsoft.com/office/drawing/2014/main" id="{97680F13-4F36-4772-8424-863793C805E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78" name="AutoShape 3" descr="(question)">
          <a:extLst>
            <a:ext uri="{FF2B5EF4-FFF2-40B4-BE49-F238E27FC236}">
              <a16:creationId xmlns:a16="http://schemas.microsoft.com/office/drawing/2014/main" id="{CBD6044F-9D5D-4D72-8524-B773E7033BE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79" name="AutoShape 3" descr="(question)">
          <a:extLst>
            <a:ext uri="{FF2B5EF4-FFF2-40B4-BE49-F238E27FC236}">
              <a16:creationId xmlns:a16="http://schemas.microsoft.com/office/drawing/2014/main" id="{60609B78-5102-43DB-9FF2-0FEBD884930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80" name="AutoShape 3" descr="(question)">
          <a:extLst>
            <a:ext uri="{FF2B5EF4-FFF2-40B4-BE49-F238E27FC236}">
              <a16:creationId xmlns:a16="http://schemas.microsoft.com/office/drawing/2014/main" id="{82AA4852-41CA-4FE9-BEA0-DA4A0B606A7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81" name="AutoShape 3" descr="(question)">
          <a:extLst>
            <a:ext uri="{FF2B5EF4-FFF2-40B4-BE49-F238E27FC236}">
              <a16:creationId xmlns:a16="http://schemas.microsoft.com/office/drawing/2014/main" id="{ECE9D783-BE88-4D73-9F3E-6F6440C4034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82" name="AutoShape 3" descr="(question)">
          <a:extLst>
            <a:ext uri="{FF2B5EF4-FFF2-40B4-BE49-F238E27FC236}">
              <a16:creationId xmlns:a16="http://schemas.microsoft.com/office/drawing/2014/main" id="{2BE3F260-6950-47E9-9BC4-CB924F621CE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83" name="AutoShape 3" descr="(question)">
          <a:extLst>
            <a:ext uri="{FF2B5EF4-FFF2-40B4-BE49-F238E27FC236}">
              <a16:creationId xmlns:a16="http://schemas.microsoft.com/office/drawing/2014/main" id="{6E3D4936-6DF4-4B97-A8DD-DDB2959B44C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84" name="AutoShape 3" descr="(question)">
          <a:extLst>
            <a:ext uri="{FF2B5EF4-FFF2-40B4-BE49-F238E27FC236}">
              <a16:creationId xmlns:a16="http://schemas.microsoft.com/office/drawing/2014/main" id="{D51B9097-261B-49A4-AAF5-86EC61982AC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85" name="AutoShape 3" descr="(question)">
          <a:extLst>
            <a:ext uri="{FF2B5EF4-FFF2-40B4-BE49-F238E27FC236}">
              <a16:creationId xmlns:a16="http://schemas.microsoft.com/office/drawing/2014/main" id="{D440B88D-C67B-48C8-B205-670EACF8FC3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86" name="AutoShape 3" descr="(question)">
          <a:extLst>
            <a:ext uri="{FF2B5EF4-FFF2-40B4-BE49-F238E27FC236}">
              <a16:creationId xmlns:a16="http://schemas.microsoft.com/office/drawing/2014/main" id="{C076CFF2-0041-4C80-8B0A-F2BA40E4D94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87" name="AutoShape 3" descr="(question)">
          <a:extLst>
            <a:ext uri="{FF2B5EF4-FFF2-40B4-BE49-F238E27FC236}">
              <a16:creationId xmlns:a16="http://schemas.microsoft.com/office/drawing/2014/main" id="{9FDCA443-CE66-47DB-8298-52D85B650A5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88" name="AutoShape 3" descr="(question)">
          <a:extLst>
            <a:ext uri="{FF2B5EF4-FFF2-40B4-BE49-F238E27FC236}">
              <a16:creationId xmlns:a16="http://schemas.microsoft.com/office/drawing/2014/main" id="{63229465-F80F-4E5C-9FB0-0D486BFCA4C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89" name="AutoShape 3" descr="(question)">
          <a:extLst>
            <a:ext uri="{FF2B5EF4-FFF2-40B4-BE49-F238E27FC236}">
              <a16:creationId xmlns:a16="http://schemas.microsoft.com/office/drawing/2014/main" id="{0D406628-7559-4E11-A964-76E7B59ABF3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90" name="AutoShape 3" descr="(question)">
          <a:extLst>
            <a:ext uri="{FF2B5EF4-FFF2-40B4-BE49-F238E27FC236}">
              <a16:creationId xmlns:a16="http://schemas.microsoft.com/office/drawing/2014/main" id="{7BB8B815-7B3D-4EE2-B819-7938734AF96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91" name="AutoShape 3" descr="(question)">
          <a:extLst>
            <a:ext uri="{FF2B5EF4-FFF2-40B4-BE49-F238E27FC236}">
              <a16:creationId xmlns:a16="http://schemas.microsoft.com/office/drawing/2014/main" id="{2E3B5480-9F1C-4177-871B-13EC12E9C71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92" name="AutoShape 3" descr="(question)">
          <a:extLst>
            <a:ext uri="{FF2B5EF4-FFF2-40B4-BE49-F238E27FC236}">
              <a16:creationId xmlns:a16="http://schemas.microsoft.com/office/drawing/2014/main" id="{77D13EA5-5933-41EE-BB4E-BDF57BAD8A5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93" name="AutoShape 3" descr="(question)">
          <a:extLst>
            <a:ext uri="{FF2B5EF4-FFF2-40B4-BE49-F238E27FC236}">
              <a16:creationId xmlns:a16="http://schemas.microsoft.com/office/drawing/2014/main" id="{0C57CB84-7A7B-4F2A-98E3-25C841519ED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94" name="AutoShape 3" descr="(question)">
          <a:extLst>
            <a:ext uri="{FF2B5EF4-FFF2-40B4-BE49-F238E27FC236}">
              <a16:creationId xmlns:a16="http://schemas.microsoft.com/office/drawing/2014/main" id="{30BCC4D9-5869-412F-88B1-F830A1CD062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95" name="AutoShape 3" descr="(question)">
          <a:extLst>
            <a:ext uri="{FF2B5EF4-FFF2-40B4-BE49-F238E27FC236}">
              <a16:creationId xmlns:a16="http://schemas.microsoft.com/office/drawing/2014/main" id="{64E9A270-4678-45FC-B262-82A71A0CA58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96" name="AutoShape 3" descr="(question)">
          <a:extLst>
            <a:ext uri="{FF2B5EF4-FFF2-40B4-BE49-F238E27FC236}">
              <a16:creationId xmlns:a16="http://schemas.microsoft.com/office/drawing/2014/main" id="{34012CE5-F1C4-4FA7-83A7-6B851C96EDC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97" name="AutoShape 3" descr="(question)">
          <a:extLst>
            <a:ext uri="{FF2B5EF4-FFF2-40B4-BE49-F238E27FC236}">
              <a16:creationId xmlns:a16="http://schemas.microsoft.com/office/drawing/2014/main" id="{1403DAB3-94AC-422D-ADC4-E0F95432F4A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98" name="AutoShape 3" descr="(question)">
          <a:extLst>
            <a:ext uri="{FF2B5EF4-FFF2-40B4-BE49-F238E27FC236}">
              <a16:creationId xmlns:a16="http://schemas.microsoft.com/office/drawing/2014/main" id="{0F217755-8F91-4D6A-982A-A06FF3CE0C1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99" name="AutoShape 3" descr="(question)">
          <a:extLst>
            <a:ext uri="{FF2B5EF4-FFF2-40B4-BE49-F238E27FC236}">
              <a16:creationId xmlns:a16="http://schemas.microsoft.com/office/drawing/2014/main" id="{C4F15D4F-144A-4FE3-AD53-4022CA0800E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00" name="AutoShape 3" descr="(question)">
          <a:extLst>
            <a:ext uri="{FF2B5EF4-FFF2-40B4-BE49-F238E27FC236}">
              <a16:creationId xmlns:a16="http://schemas.microsoft.com/office/drawing/2014/main" id="{48854D3C-C9C0-4247-93D4-4A3A8E23686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01" name="AutoShape 3" descr="(question)">
          <a:extLst>
            <a:ext uri="{FF2B5EF4-FFF2-40B4-BE49-F238E27FC236}">
              <a16:creationId xmlns:a16="http://schemas.microsoft.com/office/drawing/2014/main" id="{D839ED53-859D-4868-B3B4-FBA8FD801FD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02" name="AutoShape 3" descr="(question)">
          <a:extLst>
            <a:ext uri="{FF2B5EF4-FFF2-40B4-BE49-F238E27FC236}">
              <a16:creationId xmlns:a16="http://schemas.microsoft.com/office/drawing/2014/main" id="{B43F3BB3-5418-4BBC-811B-CCB65D83960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03" name="AutoShape 3" descr="(question)">
          <a:extLst>
            <a:ext uri="{FF2B5EF4-FFF2-40B4-BE49-F238E27FC236}">
              <a16:creationId xmlns:a16="http://schemas.microsoft.com/office/drawing/2014/main" id="{58E9E7B2-C928-4713-8206-44189C57AC6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04" name="AutoShape 3" descr="(question)">
          <a:extLst>
            <a:ext uri="{FF2B5EF4-FFF2-40B4-BE49-F238E27FC236}">
              <a16:creationId xmlns:a16="http://schemas.microsoft.com/office/drawing/2014/main" id="{D4555BE2-CB4B-45AF-9F18-BEADBF5122D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05" name="AutoShape 3" descr="(question)">
          <a:extLst>
            <a:ext uri="{FF2B5EF4-FFF2-40B4-BE49-F238E27FC236}">
              <a16:creationId xmlns:a16="http://schemas.microsoft.com/office/drawing/2014/main" id="{EEDE8D42-1DFF-42A7-8BAE-3053F182D8F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06" name="AutoShape 3" descr="(question)">
          <a:extLst>
            <a:ext uri="{FF2B5EF4-FFF2-40B4-BE49-F238E27FC236}">
              <a16:creationId xmlns:a16="http://schemas.microsoft.com/office/drawing/2014/main" id="{3EDE9555-E5B4-49A2-9A6F-839697AF7C5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07" name="AutoShape 3" descr="(question)">
          <a:extLst>
            <a:ext uri="{FF2B5EF4-FFF2-40B4-BE49-F238E27FC236}">
              <a16:creationId xmlns:a16="http://schemas.microsoft.com/office/drawing/2014/main" id="{3AFBA54A-8A6A-4512-B8C2-15F6C7404C1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08" name="AutoShape 3" descr="(question)">
          <a:extLst>
            <a:ext uri="{FF2B5EF4-FFF2-40B4-BE49-F238E27FC236}">
              <a16:creationId xmlns:a16="http://schemas.microsoft.com/office/drawing/2014/main" id="{8DD6013C-EA53-4558-B0BE-F6C032CCCF0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09" name="AutoShape 3" descr="(question)">
          <a:extLst>
            <a:ext uri="{FF2B5EF4-FFF2-40B4-BE49-F238E27FC236}">
              <a16:creationId xmlns:a16="http://schemas.microsoft.com/office/drawing/2014/main" id="{F0F18C1F-BD0E-47D0-9A86-4C1E50DD43F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10" name="AutoShape 3" descr="(question)">
          <a:extLst>
            <a:ext uri="{FF2B5EF4-FFF2-40B4-BE49-F238E27FC236}">
              <a16:creationId xmlns:a16="http://schemas.microsoft.com/office/drawing/2014/main" id="{7B37D269-DC5F-479B-B17D-B7C6471A26B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11" name="AutoShape 3" descr="(question)">
          <a:extLst>
            <a:ext uri="{FF2B5EF4-FFF2-40B4-BE49-F238E27FC236}">
              <a16:creationId xmlns:a16="http://schemas.microsoft.com/office/drawing/2014/main" id="{1BA66E98-1FCE-4363-9490-4262D130D7F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12" name="AutoShape 3" descr="(question)">
          <a:extLst>
            <a:ext uri="{FF2B5EF4-FFF2-40B4-BE49-F238E27FC236}">
              <a16:creationId xmlns:a16="http://schemas.microsoft.com/office/drawing/2014/main" id="{296100FE-0192-4283-8961-84E27C82878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13" name="AutoShape 3" descr="(question)">
          <a:extLst>
            <a:ext uri="{FF2B5EF4-FFF2-40B4-BE49-F238E27FC236}">
              <a16:creationId xmlns:a16="http://schemas.microsoft.com/office/drawing/2014/main" id="{5146F816-A5F4-444F-AA68-E5270A87B6A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14" name="AutoShape 3" descr="(question)">
          <a:extLst>
            <a:ext uri="{FF2B5EF4-FFF2-40B4-BE49-F238E27FC236}">
              <a16:creationId xmlns:a16="http://schemas.microsoft.com/office/drawing/2014/main" id="{0DD9C08B-BE87-4918-8D15-4BBC1C7DF0D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15" name="AutoShape 3" descr="(question)">
          <a:extLst>
            <a:ext uri="{FF2B5EF4-FFF2-40B4-BE49-F238E27FC236}">
              <a16:creationId xmlns:a16="http://schemas.microsoft.com/office/drawing/2014/main" id="{CB48D920-67CA-4935-8587-796BAAA4B2C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16" name="AutoShape 3" descr="(question)">
          <a:extLst>
            <a:ext uri="{FF2B5EF4-FFF2-40B4-BE49-F238E27FC236}">
              <a16:creationId xmlns:a16="http://schemas.microsoft.com/office/drawing/2014/main" id="{4DDC7D99-FA7E-480E-9CFF-B3EE94E53E6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17" name="AutoShape 3" descr="(question)">
          <a:extLst>
            <a:ext uri="{FF2B5EF4-FFF2-40B4-BE49-F238E27FC236}">
              <a16:creationId xmlns:a16="http://schemas.microsoft.com/office/drawing/2014/main" id="{4B1B38F5-32A1-4B4A-906D-1DC1A5D3F4D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18" name="AutoShape 3" descr="(question)">
          <a:extLst>
            <a:ext uri="{FF2B5EF4-FFF2-40B4-BE49-F238E27FC236}">
              <a16:creationId xmlns:a16="http://schemas.microsoft.com/office/drawing/2014/main" id="{B4C45D75-2EF7-48F9-B388-2CACBC63F18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19" name="AutoShape 3" descr="(question)">
          <a:extLst>
            <a:ext uri="{FF2B5EF4-FFF2-40B4-BE49-F238E27FC236}">
              <a16:creationId xmlns:a16="http://schemas.microsoft.com/office/drawing/2014/main" id="{9F08690B-CEA7-4E96-BFDA-0C432F3B175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20" name="AutoShape 3" descr="(question)">
          <a:extLst>
            <a:ext uri="{FF2B5EF4-FFF2-40B4-BE49-F238E27FC236}">
              <a16:creationId xmlns:a16="http://schemas.microsoft.com/office/drawing/2014/main" id="{65B9F148-6F8B-4E6B-9D4A-0D0E07AB61F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21" name="AutoShape 3" descr="(question)">
          <a:extLst>
            <a:ext uri="{FF2B5EF4-FFF2-40B4-BE49-F238E27FC236}">
              <a16:creationId xmlns:a16="http://schemas.microsoft.com/office/drawing/2014/main" id="{E59FEB1D-FE31-4DB1-847F-F96F097E364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22" name="AutoShape 3" descr="(question)">
          <a:extLst>
            <a:ext uri="{FF2B5EF4-FFF2-40B4-BE49-F238E27FC236}">
              <a16:creationId xmlns:a16="http://schemas.microsoft.com/office/drawing/2014/main" id="{160F592E-7A0C-4192-8C19-1686931C27C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23" name="AutoShape 3" descr="(question)">
          <a:extLst>
            <a:ext uri="{FF2B5EF4-FFF2-40B4-BE49-F238E27FC236}">
              <a16:creationId xmlns:a16="http://schemas.microsoft.com/office/drawing/2014/main" id="{58D194CD-E5AC-45A9-BAD1-787CE95AED5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24" name="AutoShape 3" descr="(question)">
          <a:extLst>
            <a:ext uri="{FF2B5EF4-FFF2-40B4-BE49-F238E27FC236}">
              <a16:creationId xmlns:a16="http://schemas.microsoft.com/office/drawing/2014/main" id="{C4408DF3-04E3-4562-A847-47906C06DAC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25" name="AutoShape 3" descr="(question)">
          <a:extLst>
            <a:ext uri="{FF2B5EF4-FFF2-40B4-BE49-F238E27FC236}">
              <a16:creationId xmlns:a16="http://schemas.microsoft.com/office/drawing/2014/main" id="{7CFD38D9-840F-4051-B8BB-106C83B59E6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26" name="AutoShape 3" descr="(question)">
          <a:extLst>
            <a:ext uri="{FF2B5EF4-FFF2-40B4-BE49-F238E27FC236}">
              <a16:creationId xmlns:a16="http://schemas.microsoft.com/office/drawing/2014/main" id="{CA2FF2CB-6C50-480E-8BF3-2751CDA971C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27" name="AutoShape 3" descr="(question)">
          <a:extLst>
            <a:ext uri="{FF2B5EF4-FFF2-40B4-BE49-F238E27FC236}">
              <a16:creationId xmlns:a16="http://schemas.microsoft.com/office/drawing/2014/main" id="{E31EE99A-DBC7-4638-ABD0-C0D12C6DA33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28" name="AutoShape 3" descr="(question)">
          <a:extLst>
            <a:ext uri="{FF2B5EF4-FFF2-40B4-BE49-F238E27FC236}">
              <a16:creationId xmlns:a16="http://schemas.microsoft.com/office/drawing/2014/main" id="{DDED8628-82EB-4AA2-9722-CD2C7AE289A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29" name="AutoShape 3" descr="(question)">
          <a:extLst>
            <a:ext uri="{FF2B5EF4-FFF2-40B4-BE49-F238E27FC236}">
              <a16:creationId xmlns:a16="http://schemas.microsoft.com/office/drawing/2014/main" id="{33EED215-9D8A-4CFD-9390-FF1FB26F10A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30" name="AutoShape 3" descr="(question)">
          <a:extLst>
            <a:ext uri="{FF2B5EF4-FFF2-40B4-BE49-F238E27FC236}">
              <a16:creationId xmlns:a16="http://schemas.microsoft.com/office/drawing/2014/main" id="{70C48FA5-557A-4A4A-8370-3A3D496CC69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31" name="AutoShape 3" descr="(question)">
          <a:extLst>
            <a:ext uri="{FF2B5EF4-FFF2-40B4-BE49-F238E27FC236}">
              <a16:creationId xmlns:a16="http://schemas.microsoft.com/office/drawing/2014/main" id="{3267C418-568B-46F4-838C-3C3FC41B441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32" name="AutoShape 3" descr="(question)">
          <a:extLst>
            <a:ext uri="{FF2B5EF4-FFF2-40B4-BE49-F238E27FC236}">
              <a16:creationId xmlns:a16="http://schemas.microsoft.com/office/drawing/2014/main" id="{76B5BFEA-D8B2-42C1-934D-6EE7332ADAF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33" name="AutoShape 3" descr="(question)">
          <a:extLst>
            <a:ext uri="{FF2B5EF4-FFF2-40B4-BE49-F238E27FC236}">
              <a16:creationId xmlns:a16="http://schemas.microsoft.com/office/drawing/2014/main" id="{597D6AAD-43CB-4A7A-BB0B-AE50859E982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34" name="AutoShape 3" descr="(question)">
          <a:extLst>
            <a:ext uri="{FF2B5EF4-FFF2-40B4-BE49-F238E27FC236}">
              <a16:creationId xmlns:a16="http://schemas.microsoft.com/office/drawing/2014/main" id="{94F53D1B-736E-43CF-ADC4-4D7F8B20485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35" name="AutoShape 3" descr="(question)">
          <a:extLst>
            <a:ext uri="{FF2B5EF4-FFF2-40B4-BE49-F238E27FC236}">
              <a16:creationId xmlns:a16="http://schemas.microsoft.com/office/drawing/2014/main" id="{D9EB32B8-5CF8-4EB2-A234-A3A6A3CCB53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36" name="AutoShape 3" descr="(question)">
          <a:extLst>
            <a:ext uri="{FF2B5EF4-FFF2-40B4-BE49-F238E27FC236}">
              <a16:creationId xmlns:a16="http://schemas.microsoft.com/office/drawing/2014/main" id="{A5673AFD-F263-4A86-AD14-B11D3A41A19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37" name="AutoShape 3" descr="(question)">
          <a:extLst>
            <a:ext uri="{FF2B5EF4-FFF2-40B4-BE49-F238E27FC236}">
              <a16:creationId xmlns:a16="http://schemas.microsoft.com/office/drawing/2014/main" id="{2EE3DBFF-A713-4D01-8086-DA7E203C0B4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38" name="AutoShape 3" descr="(question)">
          <a:extLst>
            <a:ext uri="{FF2B5EF4-FFF2-40B4-BE49-F238E27FC236}">
              <a16:creationId xmlns:a16="http://schemas.microsoft.com/office/drawing/2014/main" id="{2D5422C9-1F20-439B-A488-AC489A27D25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39" name="AutoShape 3" descr="(question)">
          <a:extLst>
            <a:ext uri="{FF2B5EF4-FFF2-40B4-BE49-F238E27FC236}">
              <a16:creationId xmlns:a16="http://schemas.microsoft.com/office/drawing/2014/main" id="{CA4B3C1C-6F4B-4E07-BD1B-5CDECE4492E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40" name="AutoShape 3" descr="(question)">
          <a:extLst>
            <a:ext uri="{FF2B5EF4-FFF2-40B4-BE49-F238E27FC236}">
              <a16:creationId xmlns:a16="http://schemas.microsoft.com/office/drawing/2014/main" id="{2FFFD07F-0BAA-451A-A92F-84A3B908991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41" name="AutoShape 3" descr="(question)">
          <a:extLst>
            <a:ext uri="{FF2B5EF4-FFF2-40B4-BE49-F238E27FC236}">
              <a16:creationId xmlns:a16="http://schemas.microsoft.com/office/drawing/2014/main" id="{4FA4110E-9812-419A-8A97-4B9D0CFAF85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42" name="AutoShape 3" descr="(question)">
          <a:extLst>
            <a:ext uri="{FF2B5EF4-FFF2-40B4-BE49-F238E27FC236}">
              <a16:creationId xmlns:a16="http://schemas.microsoft.com/office/drawing/2014/main" id="{549D2808-07DA-4C8D-836F-09006CBFD83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43" name="AutoShape 3" descr="(question)">
          <a:extLst>
            <a:ext uri="{FF2B5EF4-FFF2-40B4-BE49-F238E27FC236}">
              <a16:creationId xmlns:a16="http://schemas.microsoft.com/office/drawing/2014/main" id="{CFFD7503-F33A-4824-8EBA-A00B3FFBB54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44" name="AutoShape 3" descr="(question)">
          <a:extLst>
            <a:ext uri="{FF2B5EF4-FFF2-40B4-BE49-F238E27FC236}">
              <a16:creationId xmlns:a16="http://schemas.microsoft.com/office/drawing/2014/main" id="{449061B9-AAF0-4A4F-97FF-C1C1C94A03C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45" name="AutoShape 3" descr="(question)">
          <a:extLst>
            <a:ext uri="{FF2B5EF4-FFF2-40B4-BE49-F238E27FC236}">
              <a16:creationId xmlns:a16="http://schemas.microsoft.com/office/drawing/2014/main" id="{9967968E-BC38-468C-AE84-DDF5F936A8D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46" name="AutoShape 3" descr="(question)">
          <a:extLst>
            <a:ext uri="{FF2B5EF4-FFF2-40B4-BE49-F238E27FC236}">
              <a16:creationId xmlns:a16="http://schemas.microsoft.com/office/drawing/2014/main" id="{E88C82E1-7C64-4A8A-AC47-C00A4E0DEBF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47" name="AutoShape 3" descr="(question)">
          <a:extLst>
            <a:ext uri="{FF2B5EF4-FFF2-40B4-BE49-F238E27FC236}">
              <a16:creationId xmlns:a16="http://schemas.microsoft.com/office/drawing/2014/main" id="{BDA2FE06-F173-4691-97BD-805B5C40A7C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48" name="AutoShape 3" descr="(question)">
          <a:extLst>
            <a:ext uri="{FF2B5EF4-FFF2-40B4-BE49-F238E27FC236}">
              <a16:creationId xmlns:a16="http://schemas.microsoft.com/office/drawing/2014/main" id="{53358FD4-48F7-41CC-9227-1657E94E1BA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49" name="AutoShape 3" descr="(question)">
          <a:extLst>
            <a:ext uri="{FF2B5EF4-FFF2-40B4-BE49-F238E27FC236}">
              <a16:creationId xmlns:a16="http://schemas.microsoft.com/office/drawing/2014/main" id="{22E68145-DF32-4A02-BECD-3857FAF3B4D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50" name="AutoShape 3" descr="(question)">
          <a:extLst>
            <a:ext uri="{FF2B5EF4-FFF2-40B4-BE49-F238E27FC236}">
              <a16:creationId xmlns:a16="http://schemas.microsoft.com/office/drawing/2014/main" id="{F7693266-2F6A-40C4-B6F0-C39EA98B900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51" name="AutoShape 3" descr="(question)">
          <a:extLst>
            <a:ext uri="{FF2B5EF4-FFF2-40B4-BE49-F238E27FC236}">
              <a16:creationId xmlns:a16="http://schemas.microsoft.com/office/drawing/2014/main" id="{5814E5D7-F6CC-488E-BEF3-E97DD648556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52" name="AutoShape 3" descr="(question)">
          <a:extLst>
            <a:ext uri="{FF2B5EF4-FFF2-40B4-BE49-F238E27FC236}">
              <a16:creationId xmlns:a16="http://schemas.microsoft.com/office/drawing/2014/main" id="{6B4BE9E0-34B4-46FE-A483-A7B839F0B2F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53" name="AutoShape 3" descr="(question)">
          <a:extLst>
            <a:ext uri="{FF2B5EF4-FFF2-40B4-BE49-F238E27FC236}">
              <a16:creationId xmlns:a16="http://schemas.microsoft.com/office/drawing/2014/main" id="{EA00143F-A52E-4AD1-95D1-EA2162431EB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54" name="AutoShape 3" descr="(question)">
          <a:extLst>
            <a:ext uri="{FF2B5EF4-FFF2-40B4-BE49-F238E27FC236}">
              <a16:creationId xmlns:a16="http://schemas.microsoft.com/office/drawing/2014/main" id="{2F735456-0860-4BC2-8E4D-0FDE4D8B1A8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55" name="AutoShape 3" descr="(question)">
          <a:extLst>
            <a:ext uri="{FF2B5EF4-FFF2-40B4-BE49-F238E27FC236}">
              <a16:creationId xmlns:a16="http://schemas.microsoft.com/office/drawing/2014/main" id="{878C7066-9781-42A6-83F4-2A1E8303FF7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56" name="AutoShape 3" descr="(question)">
          <a:extLst>
            <a:ext uri="{FF2B5EF4-FFF2-40B4-BE49-F238E27FC236}">
              <a16:creationId xmlns:a16="http://schemas.microsoft.com/office/drawing/2014/main" id="{C4127F70-CC08-4176-874C-628C361455B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57" name="AutoShape 3" descr="(question)">
          <a:extLst>
            <a:ext uri="{FF2B5EF4-FFF2-40B4-BE49-F238E27FC236}">
              <a16:creationId xmlns:a16="http://schemas.microsoft.com/office/drawing/2014/main" id="{8B397B08-2019-4543-BFEF-3C307725EF7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58" name="AutoShape 3" descr="(question)">
          <a:extLst>
            <a:ext uri="{FF2B5EF4-FFF2-40B4-BE49-F238E27FC236}">
              <a16:creationId xmlns:a16="http://schemas.microsoft.com/office/drawing/2014/main" id="{80C94AA7-081B-42C4-85E8-8E04CC5F79A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59" name="AutoShape 3" descr="(question)">
          <a:extLst>
            <a:ext uri="{FF2B5EF4-FFF2-40B4-BE49-F238E27FC236}">
              <a16:creationId xmlns:a16="http://schemas.microsoft.com/office/drawing/2014/main" id="{662A1A91-80CD-46AE-9ACE-5E67D321EEB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60" name="AutoShape 3" descr="(question)">
          <a:extLst>
            <a:ext uri="{FF2B5EF4-FFF2-40B4-BE49-F238E27FC236}">
              <a16:creationId xmlns:a16="http://schemas.microsoft.com/office/drawing/2014/main" id="{2205E0C8-D254-4C7E-8B4B-98E329DC522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61" name="AutoShape 3" descr="(question)">
          <a:extLst>
            <a:ext uri="{FF2B5EF4-FFF2-40B4-BE49-F238E27FC236}">
              <a16:creationId xmlns:a16="http://schemas.microsoft.com/office/drawing/2014/main" id="{FA3452FD-8DF6-4894-A019-18CA022CBC9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62" name="AutoShape 3" descr="(question)">
          <a:extLst>
            <a:ext uri="{FF2B5EF4-FFF2-40B4-BE49-F238E27FC236}">
              <a16:creationId xmlns:a16="http://schemas.microsoft.com/office/drawing/2014/main" id="{257FF9F5-1386-4C54-9992-9951D2F90B6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63" name="AutoShape 3" descr="(question)">
          <a:extLst>
            <a:ext uri="{FF2B5EF4-FFF2-40B4-BE49-F238E27FC236}">
              <a16:creationId xmlns:a16="http://schemas.microsoft.com/office/drawing/2014/main" id="{E8ECFC24-02D8-4687-9BD7-38AAF870008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64" name="AutoShape 3" descr="(question)">
          <a:extLst>
            <a:ext uri="{FF2B5EF4-FFF2-40B4-BE49-F238E27FC236}">
              <a16:creationId xmlns:a16="http://schemas.microsoft.com/office/drawing/2014/main" id="{81A5FF28-E4A3-4CEC-A453-900DCD0B0B9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65" name="AutoShape 3" descr="(question)">
          <a:extLst>
            <a:ext uri="{FF2B5EF4-FFF2-40B4-BE49-F238E27FC236}">
              <a16:creationId xmlns:a16="http://schemas.microsoft.com/office/drawing/2014/main" id="{5838F7CB-F6EC-4C91-8737-6DE59C38600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66" name="AutoShape 3" descr="(question)">
          <a:extLst>
            <a:ext uri="{FF2B5EF4-FFF2-40B4-BE49-F238E27FC236}">
              <a16:creationId xmlns:a16="http://schemas.microsoft.com/office/drawing/2014/main" id="{C7D765EB-3240-4078-B43B-03275B6D90F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67" name="AutoShape 3" descr="(question)">
          <a:extLst>
            <a:ext uri="{FF2B5EF4-FFF2-40B4-BE49-F238E27FC236}">
              <a16:creationId xmlns:a16="http://schemas.microsoft.com/office/drawing/2014/main" id="{CBE27302-88D7-408F-B10B-F9CC33B8B67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68" name="AutoShape 3" descr="(question)">
          <a:extLst>
            <a:ext uri="{FF2B5EF4-FFF2-40B4-BE49-F238E27FC236}">
              <a16:creationId xmlns:a16="http://schemas.microsoft.com/office/drawing/2014/main" id="{53A50E0C-68ED-4275-99E1-1F7A7FE3943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69" name="AutoShape 3" descr="(question)">
          <a:extLst>
            <a:ext uri="{FF2B5EF4-FFF2-40B4-BE49-F238E27FC236}">
              <a16:creationId xmlns:a16="http://schemas.microsoft.com/office/drawing/2014/main" id="{E4CD87A4-1449-4924-8006-E366ACF5EE0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70" name="AutoShape 3" descr="(question)">
          <a:extLst>
            <a:ext uri="{FF2B5EF4-FFF2-40B4-BE49-F238E27FC236}">
              <a16:creationId xmlns:a16="http://schemas.microsoft.com/office/drawing/2014/main" id="{D531C7AE-1C40-4428-B74B-D7B83E47807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71" name="AutoShape 3" descr="(question)">
          <a:extLst>
            <a:ext uri="{FF2B5EF4-FFF2-40B4-BE49-F238E27FC236}">
              <a16:creationId xmlns:a16="http://schemas.microsoft.com/office/drawing/2014/main" id="{E44C2246-335B-4223-8D1B-779ED5B2A0A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72" name="AutoShape 3" descr="(question)">
          <a:extLst>
            <a:ext uri="{FF2B5EF4-FFF2-40B4-BE49-F238E27FC236}">
              <a16:creationId xmlns:a16="http://schemas.microsoft.com/office/drawing/2014/main" id="{48B827C1-D591-4F59-8DE4-3A552448F5C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73" name="AutoShape 3" descr="(question)">
          <a:extLst>
            <a:ext uri="{FF2B5EF4-FFF2-40B4-BE49-F238E27FC236}">
              <a16:creationId xmlns:a16="http://schemas.microsoft.com/office/drawing/2014/main" id="{4DB0358A-3F60-48B9-855B-47AE305D72C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74" name="AutoShape 3" descr="(question)">
          <a:extLst>
            <a:ext uri="{FF2B5EF4-FFF2-40B4-BE49-F238E27FC236}">
              <a16:creationId xmlns:a16="http://schemas.microsoft.com/office/drawing/2014/main" id="{300A363E-9563-4B27-8292-B92B0FC3C69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75" name="AutoShape 3" descr="(question)">
          <a:extLst>
            <a:ext uri="{FF2B5EF4-FFF2-40B4-BE49-F238E27FC236}">
              <a16:creationId xmlns:a16="http://schemas.microsoft.com/office/drawing/2014/main" id="{693D8422-7DCF-4FC0-8BE5-4479BA923AF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76" name="AutoShape 3" descr="(question)">
          <a:extLst>
            <a:ext uri="{FF2B5EF4-FFF2-40B4-BE49-F238E27FC236}">
              <a16:creationId xmlns:a16="http://schemas.microsoft.com/office/drawing/2014/main" id="{1AE9C71E-35FD-41DD-A8B4-58C7EB5DB4E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77" name="AutoShape 3" descr="(question)">
          <a:extLst>
            <a:ext uri="{FF2B5EF4-FFF2-40B4-BE49-F238E27FC236}">
              <a16:creationId xmlns:a16="http://schemas.microsoft.com/office/drawing/2014/main" id="{D520BE23-E028-40A7-B278-C51D135EEB2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78" name="AutoShape 3" descr="(question)">
          <a:extLst>
            <a:ext uri="{FF2B5EF4-FFF2-40B4-BE49-F238E27FC236}">
              <a16:creationId xmlns:a16="http://schemas.microsoft.com/office/drawing/2014/main" id="{D0DA5103-5FDD-49C9-825D-A6C7A48FFEA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79" name="AutoShape 3" descr="(question)">
          <a:extLst>
            <a:ext uri="{FF2B5EF4-FFF2-40B4-BE49-F238E27FC236}">
              <a16:creationId xmlns:a16="http://schemas.microsoft.com/office/drawing/2014/main" id="{764B5FA8-9977-47C5-BDDE-5972FCF6154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80" name="AutoShape 3" descr="(question)">
          <a:extLst>
            <a:ext uri="{FF2B5EF4-FFF2-40B4-BE49-F238E27FC236}">
              <a16:creationId xmlns:a16="http://schemas.microsoft.com/office/drawing/2014/main" id="{AE0A7A49-A749-4E05-AC90-F46596B7548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81" name="AutoShape 3" descr="(question)">
          <a:extLst>
            <a:ext uri="{FF2B5EF4-FFF2-40B4-BE49-F238E27FC236}">
              <a16:creationId xmlns:a16="http://schemas.microsoft.com/office/drawing/2014/main" id="{1A08FB7A-9F18-4EAD-B495-BD6F29AE1CB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82" name="AutoShape 3" descr="(question)">
          <a:extLst>
            <a:ext uri="{FF2B5EF4-FFF2-40B4-BE49-F238E27FC236}">
              <a16:creationId xmlns:a16="http://schemas.microsoft.com/office/drawing/2014/main" id="{F8122707-F2BA-47A5-9EB0-E5A9461AA2E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83" name="AutoShape 3" descr="(question)">
          <a:extLst>
            <a:ext uri="{FF2B5EF4-FFF2-40B4-BE49-F238E27FC236}">
              <a16:creationId xmlns:a16="http://schemas.microsoft.com/office/drawing/2014/main" id="{1A140A70-5DF5-43C6-9FB2-C9517AFA879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84" name="AutoShape 3" descr="(question)">
          <a:extLst>
            <a:ext uri="{FF2B5EF4-FFF2-40B4-BE49-F238E27FC236}">
              <a16:creationId xmlns:a16="http://schemas.microsoft.com/office/drawing/2014/main" id="{FC664B45-E12F-446C-95A9-1C3C744EC1C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85" name="AutoShape 3" descr="(question)">
          <a:extLst>
            <a:ext uri="{FF2B5EF4-FFF2-40B4-BE49-F238E27FC236}">
              <a16:creationId xmlns:a16="http://schemas.microsoft.com/office/drawing/2014/main" id="{D9850526-EA1B-47F0-A7A0-F30801B0980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86" name="AutoShape 3" descr="(question)">
          <a:extLst>
            <a:ext uri="{FF2B5EF4-FFF2-40B4-BE49-F238E27FC236}">
              <a16:creationId xmlns:a16="http://schemas.microsoft.com/office/drawing/2014/main" id="{F1168F38-9871-4230-89F6-3C7D928B2F5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87" name="AutoShape 3" descr="(question)">
          <a:extLst>
            <a:ext uri="{FF2B5EF4-FFF2-40B4-BE49-F238E27FC236}">
              <a16:creationId xmlns:a16="http://schemas.microsoft.com/office/drawing/2014/main" id="{FEE3AAEC-1289-4A3F-8D35-40F21CF1BAB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88" name="AutoShape 3" descr="(question)">
          <a:extLst>
            <a:ext uri="{FF2B5EF4-FFF2-40B4-BE49-F238E27FC236}">
              <a16:creationId xmlns:a16="http://schemas.microsoft.com/office/drawing/2014/main" id="{DDF3FA15-2964-4A7B-B2F8-731CD01CB6B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89" name="AutoShape 3" descr="(question)">
          <a:extLst>
            <a:ext uri="{FF2B5EF4-FFF2-40B4-BE49-F238E27FC236}">
              <a16:creationId xmlns:a16="http://schemas.microsoft.com/office/drawing/2014/main" id="{7EEE4CC5-7B51-469E-A6DA-DB76A7FB77B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90" name="AutoShape 3" descr="(question)">
          <a:extLst>
            <a:ext uri="{FF2B5EF4-FFF2-40B4-BE49-F238E27FC236}">
              <a16:creationId xmlns:a16="http://schemas.microsoft.com/office/drawing/2014/main" id="{9729FA00-D591-4301-9EFF-E50CD869D7B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91" name="AutoShape 3" descr="(question)">
          <a:extLst>
            <a:ext uri="{FF2B5EF4-FFF2-40B4-BE49-F238E27FC236}">
              <a16:creationId xmlns:a16="http://schemas.microsoft.com/office/drawing/2014/main" id="{2C8920A3-3A39-48B2-8AA9-0EA65A76444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92" name="AutoShape 3" descr="(question)">
          <a:extLst>
            <a:ext uri="{FF2B5EF4-FFF2-40B4-BE49-F238E27FC236}">
              <a16:creationId xmlns:a16="http://schemas.microsoft.com/office/drawing/2014/main" id="{FB5B01BB-4D6D-4C35-AC36-6716C3F4E17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93" name="AutoShape 3" descr="(question)">
          <a:extLst>
            <a:ext uri="{FF2B5EF4-FFF2-40B4-BE49-F238E27FC236}">
              <a16:creationId xmlns:a16="http://schemas.microsoft.com/office/drawing/2014/main" id="{245C8480-3393-4A1F-A3E4-DDA6C03BAA8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94" name="AutoShape 3" descr="(question)">
          <a:extLst>
            <a:ext uri="{FF2B5EF4-FFF2-40B4-BE49-F238E27FC236}">
              <a16:creationId xmlns:a16="http://schemas.microsoft.com/office/drawing/2014/main" id="{DE4072BC-FC4F-4020-97C2-46F92B4DF64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95" name="AutoShape 3" descr="(question)">
          <a:extLst>
            <a:ext uri="{FF2B5EF4-FFF2-40B4-BE49-F238E27FC236}">
              <a16:creationId xmlns:a16="http://schemas.microsoft.com/office/drawing/2014/main" id="{B8ADEFD9-E5EB-4BEE-AA33-244C4EBBCCA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96" name="AutoShape 3" descr="(question)">
          <a:extLst>
            <a:ext uri="{FF2B5EF4-FFF2-40B4-BE49-F238E27FC236}">
              <a16:creationId xmlns:a16="http://schemas.microsoft.com/office/drawing/2014/main" id="{DDD5C125-32CC-402E-85A1-411D965C03E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97" name="AutoShape 3" descr="(question)">
          <a:extLst>
            <a:ext uri="{FF2B5EF4-FFF2-40B4-BE49-F238E27FC236}">
              <a16:creationId xmlns:a16="http://schemas.microsoft.com/office/drawing/2014/main" id="{43BD93AC-0526-4BA8-9724-F08BE0DDFA0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98" name="AutoShape 3" descr="(question)">
          <a:extLst>
            <a:ext uri="{FF2B5EF4-FFF2-40B4-BE49-F238E27FC236}">
              <a16:creationId xmlns:a16="http://schemas.microsoft.com/office/drawing/2014/main" id="{1C9C442A-35DE-4EE8-8117-E85F6ED2B36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99" name="AutoShape 3" descr="(question)">
          <a:extLst>
            <a:ext uri="{FF2B5EF4-FFF2-40B4-BE49-F238E27FC236}">
              <a16:creationId xmlns:a16="http://schemas.microsoft.com/office/drawing/2014/main" id="{EF8B459D-4D20-40F2-B916-7DC1D757A9F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900" name="AutoShape 3" descr="(question)">
          <a:extLst>
            <a:ext uri="{FF2B5EF4-FFF2-40B4-BE49-F238E27FC236}">
              <a16:creationId xmlns:a16="http://schemas.microsoft.com/office/drawing/2014/main" id="{FC2333D1-1907-48CE-93C2-4AFCBE9D957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901" name="AutoShape 3" descr="(question)">
          <a:extLst>
            <a:ext uri="{FF2B5EF4-FFF2-40B4-BE49-F238E27FC236}">
              <a16:creationId xmlns:a16="http://schemas.microsoft.com/office/drawing/2014/main" id="{6EEE7775-8468-46B6-A866-1BD36EE322B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902" name="AutoShape 3" descr="(question)">
          <a:extLst>
            <a:ext uri="{FF2B5EF4-FFF2-40B4-BE49-F238E27FC236}">
              <a16:creationId xmlns:a16="http://schemas.microsoft.com/office/drawing/2014/main" id="{450D1E80-761F-4545-9875-B8F086056CC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903" name="AutoShape 3" descr="(question)">
          <a:extLst>
            <a:ext uri="{FF2B5EF4-FFF2-40B4-BE49-F238E27FC236}">
              <a16:creationId xmlns:a16="http://schemas.microsoft.com/office/drawing/2014/main" id="{D5B48F29-C4C8-4DEA-A45D-DC1B2D3429A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904" name="AutoShape 3" descr="(question)">
          <a:extLst>
            <a:ext uri="{FF2B5EF4-FFF2-40B4-BE49-F238E27FC236}">
              <a16:creationId xmlns:a16="http://schemas.microsoft.com/office/drawing/2014/main" id="{CC68FAFE-0A63-445C-9560-8B84E80F68C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905" name="AutoShape 3" descr="(question)">
          <a:extLst>
            <a:ext uri="{FF2B5EF4-FFF2-40B4-BE49-F238E27FC236}">
              <a16:creationId xmlns:a16="http://schemas.microsoft.com/office/drawing/2014/main" id="{791C58B1-68E8-41C1-B8C2-130EFE58383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906" name="AutoShape 3" descr="(question)">
          <a:extLst>
            <a:ext uri="{FF2B5EF4-FFF2-40B4-BE49-F238E27FC236}">
              <a16:creationId xmlns:a16="http://schemas.microsoft.com/office/drawing/2014/main" id="{EAF96E93-C75F-4D78-9D39-57CDE355452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907" name="AutoShape 3" descr="(question)">
          <a:extLst>
            <a:ext uri="{FF2B5EF4-FFF2-40B4-BE49-F238E27FC236}">
              <a16:creationId xmlns:a16="http://schemas.microsoft.com/office/drawing/2014/main" id="{F037A90B-6B02-4482-9701-5B5D5C61127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908" name="AutoShape 3" descr="(question)">
          <a:extLst>
            <a:ext uri="{FF2B5EF4-FFF2-40B4-BE49-F238E27FC236}">
              <a16:creationId xmlns:a16="http://schemas.microsoft.com/office/drawing/2014/main" id="{9B006179-B596-4ACD-870D-6D57BD11F06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909" name="AutoShape 3" descr="(question)">
          <a:extLst>
            <a:ext uri="{FF2B5EF4-FFF2-40B4-BE49-F238E27FC236}">
              <a16:creationId xmlns:a16="http://schemas.microsoft.com/office/drawing/2014/main" id="{1F41C66F-8979-4287-87F2-BAE70331D7F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910" name="AutoShape 3" descr="(question)">
          <a:extLst>
            <a:ext uri="{FF2B5EF4-FFF2-40B4-BE49-F238E27FC236}">
              <a16:creationId xmlns:a16="http://schemas.microsoft.com/office/drawing/2014/main" id="{E0A450B0-76D8-40BC-BA71-E57FF3CB34B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911" name="AutoShape 3" descr="(question)">
          <a:extLst>
            <a:ext uri="{FF2B5EF4-FFF2-40B4-BE49-F238E27FC236}">
              <a16:creationId xmlns:a16="http://schemas.microsoft.com/office/drawing/2014/main" id="{62C513FF-4767-4F87-99E8-DCDA90FF636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912" name="AutoShape 3" descr="(question)">
          <a:extLst>
            <a:ext uri="{FF2B5EF4-FFF2-40B4-BE49-F238E27FC236}">
              <a16:creationId xmlns:a16="http://schemas.microsoft.com/office/drawing/2014/main" id="{CE3E8069-F281-471C-8FC7-629F88347B9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913" name="AutoShape 3" descr="(question)">
          <a:extLst>
            <a:ext uri="{FF2B5EF4-FFF2-40B4-BE49-F238E27FC236}">
              <a16:creationId xmlns:a16="http://schemas.microsoft.com/office/drawing/2014/main" id="{DA615490-532D-43C9-8A0E-99FC2D9A7B3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914" name="AutoShape 3" descr="(question)">
          <a:extLst>
            <a:ext uri="{FF2B5EF4-FFF2-40B4-BE49-F238E27FC236}">
              <a16:creationId xmlns:a16="http://schemas.microsoft.com/office/drawing/2014/main" id="{31E9C1B1-F27A-4595-8130-68C1B968326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915" name="AutoShape 3" descr="(question)">
          <a:extLst>
            <a:ext uri="{FF2B5EF4-FFF2-40B4-BE49-F238E27FC236}">
              <a16:creationId xmlns:a16="http://schemas.microsoft.com/office/drawing/2014/main" id="{7308E7F5-A1F9-40E3-AC7F-5F1971BBE0A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916" name="AutoShape 3" descr="(question)">
          <a:extLst>
            <a:ext uri="{FF2B5EF4-FFF2-40B4-BE49-F238E27FC236}">
              <a16:creationId xmlns:a16="http://schemas.microsoft.com/office/drawing/2014/main" id="{0E9A8EE8-E868-4C33-8087-BCE7EDAA610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917" name="AutoShape 3" descr="(question)">
          <a:extLst>
            <a:ext uri="{FF2B5EF4-FFF2-40B4-BE49-F238E27FC236}">
              <a16:creationId xmlns:a16="http://schemas.microsoft.com/office/drawing/2014/main" id="{C7CC27F1-796A-40C8-8661-958CE1996CC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918" name="AutoShape 3" descr="(question)">
          <a:extLst>
            <a:ext uri="{FF2B5EF4-FFF2-40B4-BE49-F238E27FC236}">
              <a16:creationId xmlns:a16="http://schemas.microsoft.com/office/drawing/2014/main" id="{F5B4450B-331F-4CD6-B0F1-22369B126DF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919" name="AutoShape 3" descr="(question)">
          <a:extLst>
            <a:ext uri="{FF2B5EF4-FFF2-40B4-BE49-F238E27FC236}">
              <a16:creationId xmlns:a16="http://schemas.microsoft.com/office/drawing/2014/main" id="{C84C261E-186E-4F9D-BD0A-76B31061324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920" name="AutoShape 3" descr="(question)">
          <a:extLst>
            <a:ext uri="{FF2B5EF4-FFF2-40B4-BE49-F238E27FC236}">
              <a16:creationId xmlns:a16="http://schemas.microsoft.com/office/drawing/2014/main" id="{13FB0C26-F140-40C8-90CB-E76169AFE0F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921" name="AutoShape 3" descr="(question)">
          <a:extLst>
            <a:ext uri="{FF2B5EF4-FFF2-40B4-BE49-F238E27FC236}">
              <a16:creationId xmlns:a16="http://schemas.microsoft.com/office/drawing/2014/main" id="{6E60EA76-371A-485A-AE99-BA65A68C681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922" name="AutoShape 3" descr="(question)">
          <a:extLst>
            <a:ext uri="{FF2B5EF4-FFF2-40B4-BE49-F238E27FC236}">
              <a16:creationId xmlns:a16="http://schemas.microsoft.com/office/drawing/2014/main" id="{804A4CC6-3212-4172-81E5-0C40D1202D8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923" name="AutoShape 3" descr="(question)">
          <a:extLst>
            <a:ext uri="{FF2B5EF4-FFF2-40B4-BE49-F238E27FC236}">
              <a16:creationId xmlns:a16="http://schemas.microsoft.com/office/drawing/2014/main" id="{9271F733-9002-477A-9792-32E79876677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924" name="AutoShape 3" descr="(question)">
          <a:extLst>
            <a:ext uri="{FF2B5EF4-FFF2-40B4-BE49-F238E27FC236}">
              <a16:creationId xmlns:a16="http://schemas.microsoft.com/office/drawing/2014/main" id="{67B2090C-5AD6-465C-A034-D1771D3E448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925" name="AutoShape 3" descr="(question)">
          <a:extLst>
            <a:ext uri="{FF2B5EF4-FFF2-40B4-BE49-F238E27FC236}">
              <a16:creationId xmlns:a16="http://schemas.microsoft.com/office/drawing/2014/main" id="{86D5BE4B-7E50-4835-B3AF-AAE009ED8A0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926" name="AutoShape 3" descr="(question)">
          <a:extLst>
            <a:ext uri="{FF2B5EF4-FFF2-40B4-BE49-F238E27FC236}">
              <a16:creationId xmlns:a16="http://schemas.microsoft.com/office/drawing/2014/main" id="{5B9C0BA6-41FA-4F81-8DA6-239DE637C6B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927" name="AutoShape 3" descr="(question)">
          <a:extLst>
            <a:ext uri="{FF2B5EF4-FFF2-40B4-BE49-F238E27FC236}">
              <a16:creationId xmlns:a16="http://schemas.microsoft.com/office/drawing/2014/main" id="{C56DF33E-B445-4E35-8DFE-F3D98E8F3A7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6.xml><?xml version="1.0" encoding="utf-8"?>
<xdr:wsDr xmlns:xdr="http://schemas.openxmlformats.org/drawingml/2006/spreadsheetDrawing" xmlns:a="http://schemas.openxmlformats.org/drawingml/2006/main">
  <xdr:twoCellAnchor editAs="oneCell">
    <xdr:from>
      <xdr:col>0</xdr:col>
      <xdr:colOff>76200</xdr:colOff>
      <xdr:row>0</xdr:row>
      <xdr:rowOff>104775</xdr:rowOff>
    </xdr:from>
    <xdr:to>
      <xdr:col>1</xdr:col>
      <xdr:colOff>1171575</xdr:colOff>
      <xdr:row>3</xdr:row>
      <xdr:rowOff>168531</xdr:rowOff>
    </xdr:to>
    <xdr:pic>
      <xdr:nvPicPr>
        <xdr:cNvPr id="3" name="Imagem 2">
          <a:extLst>
            <a:ext uri="{FF2B5EF4-FFF2-40B4-BE49-F238E27FC236}">
              <a16:creationId xmlns:a16="http://schemas.microsoft.com/office/drawing/2014/main" id="{E41B6E6C-DD79-4B9E-8AB2-BD79591FBD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104775"/>
          <a:ext cx="2009775" cy="69240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19051</xdr:colOff>
      <xdr:row>0</xdr:row>
      <xdr:rowOff>2044</xdr:rowOff>
    </xdr:from>
    <xdr:to>
      <xdr:col>0</xdr:col>
      <xdr:colOff>1428751</xdr:colOff>
      <xdr:row>2</xdr:row>
      <xdr:rowOff>59088</xdr:rowOff>
    </xdr:to>
    <xdr:pic>
      <xdr:nvPicPr>
        <xdr:cNvPr id="2" name="Imagem 1">
          <a:extLst>
            <a:ext uri="{FF2B5EF4-FFF2-40B4-BE49-F238E27FC236}">
              <a16:creationId xmlns:a16="http://schemas.microsoft.com/office/drawing/2014/main" id="{D3B0860A-8A76-4EDF-8631-87E2DFDDC3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1" y="2044"/>
          <a:ext cx="1409700" cy="48566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19051</xdr:colOff>
      <xdr:row>0</xdr:row>
      <xdr:rowOff>2044</xdr:rowOff>
    </xdr:from>
    <xdr:to>
      <xdr:col>0</xdr:col>
      <xdr:colOff>1428751</xdr:colOff>
      <xdr:row>2</xdr:row>
      <xdr:rowOff>59088</xdr:rowOff>
    </xdr:to>
    <xdr:pic>
      <xdr:nvPicPr>
        <xdr:cNvPr id="2" name="Imagem 1">
          <a:extLst>
            <a:ext uri="{FF2B5EF4-FFF2-40B4-BE49-F238E27FC236}">
              <a16:creationId xmlns:a16="http://schemas.microsoft.com/office/drawing/2014/main" id="{81A4035E-3E0B-4D86-8714-1DF5D9A68E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1" y="2044"/>
          <a:ext cx="1409700" cy="48566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0</xdr:colOff>
      <xdr:row>25</xdr:row>
      <xdr:rowOff>0</xdr:rowOff>
    </xdr:from>
    <xdr:ext cx="304800" cy="304800"/>
    <xdr:sp macro="" textlink="">
      <xdr:nvSpPr>
        <xdr:cNvPr id="2" name="AutoShape 3" descr="(question)">
          <a:extLst>
            <a:ext uri="{FF2B5EF4-FFF2-40B4-BE49-F238E27FC236}">
              <a16:creationId xmlns:a16="http://schemas.microsoft.com/office/drawing/2014/main" id="{B33C2596-D584-414A-BCFE-47628E5C98D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524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 name="AutoShape 3" descr="(question)">
          <a:extLst>
            <a:ext uri="{FF2B5EF4-FFF2-40B4-BE49-F238E27FC236}">
              <a16:creationId xmlns:a16="http://schemas.microsoft.com/office/drawing/2014/main" id="{41C8063F-213E-430F-82DC-7AC763C2063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524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22</xdr:row>
      <xdr:rowOff>0</xdr:rowOff>
    </xdr:from>
    <xdr:ext cx="304800" cy="304800"/>
    <xdr:sp macro="" textlink="">
      <xdr:nvSpPr>
        <xdr:cNvPr id="4" name="AutoShape 3" descr="(question)">
          <a:extLst>
            <a:ext uri="{FF2B5EF4-FFF2-40B4-BE49-F238E27FC236}">
              <a16:creationId xmlns:a16="http://schemas.microsoft.com/office/drawing/2014/main" id="{784FC3EC-E93C-4A74-9521-58CAD32863C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96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5" name="AutoShape 3" descr="(question)">
          <a:extLst>
            <a:ext uri="{FF2B5EF4-FFF2-40B4-BE49-F238E27FC236}">
              <a16:creationId xmlns:a16="http://schemas.microsoft.com/office/drawing/2014/main" id="{C3D22A13-BC0E-4C47-A025-BBA83D30455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838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6" name="AutoShape 3" descr="(question)">
          <a:extLst>
            <a:ext uri="{FF2B5EF4-FFF2-40B4-BE49-F238E27FC236}">
              <a16:creationId xmlns:a16="http://schemas.microsoft.com/office/drawing/2014/main" id="{33D982DE-C771-40B7-81D2-B4D515175E6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181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7" name="AutoShape 3" descr="(question)">
          <a:extLst>
            <a:ext uri="{FF2B5EF4-FFF2-40B4-BE49-F238E27FC236}">
              <a16:creationId xmlns:a16="http://schemas.microsoft.com/office/drawing/2014/main" id="{44B6BDB1-8D57-4360-A1DB-10142B87A0A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524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8" name="AutoShape 3" descr="(question)">
          <a:extLst>
            <a:ext uri="{FF2B5EF4-FFF2-40B4-BE49-F238E27FC236}">
              <a16:creationId xmlns:a16="http://schemas.microsoft.com/office/drawing/2014/main" id="{4A89F40C-E7F0-4322-9B6F-AC915A0959E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838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9" name="AutoShape 3" descr="(question)">
          <a:extLst>
            <a:ext uri="{FF2B5EF4-FFF2-40B4-BE49-F238E27FC236}">
              <a16:creationId xmlns:a16="http://schemas.microsoft.com/office/drawing/2014/main" id="{FE6E7ABE-7FD4-40A3-BAF4-3ED377D6AB3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181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10" name="AutoShape 3" descr="(question)">
          <a:extLst>
            <a:ext uri="{FF2B5EF4-FFF2-40B4-BE49-F238E27FC236}">
              <a16:creationId xmlns:a16="http://schemas.microsoft.com/office/drawing/2014/main" id="{89ECBC4D-E07A-4A75-8664-2DAE0DD4556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181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11" name="AutoShape 3" descr="(question)">
          <a:extLst>
            <a:ext uri="{FF2B5EF4-FFF2-40B4-BE49-F238E27FC236}">
              <a16:creationId xmlns:a16="http://schemas.microsoft.com/office/drawing/2014/main" id="{9F673BAA-5173-4833-B5EF-AF0DE73B3BF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524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12" name="AutoShape 3" descr="(question)">
          <a:extLst>
            <a:ext uri="{FF2B5EF4-FFF2-40B4-BE49-F238E27FC236}">
              <a16:creationId xmlns:a16="http://schemas.microsoft.com/office/drawing/2014/main" id="{609191B0-4B30-43B4-A98E-E9B1187A412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524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13" name="AutoShape 3" descr="(question)">
          <a:extLst>
            <a:ext uri="{FF2B5EF4-FFF2-40B4-BE49-F238E27FC236}">
              <a16:creationId xmlns:a16="http://schemas.microsoft.com/office/drawing/2014/main" id="{8C101694-912E-45EB-AA7F-BEB2D9BBCA2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67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14" name="AutoShape 3" descr="(question)">
          <a:extLst>
            <a:ext uri="{FF2B5EF4-FFF2-40B4-BE49-F238E27FC236}">
              <a16:creationId xmlns:a16="http://schemas.microsoft.com/office/drawing/2014/main" id="{177ADDA1-57BC-43A5-ACF3-4904DE41853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867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15" name="AutoShape 3" descr="(question)">
          <a:extLst>
            <a:ext uri="{FF2B5EF4-FFF2-40B4-BE49-F238E27FC236}">
              <a16:creationId xmlns:a16="http://schemas.microsoft.com/office/drawing/2014/main" id="{1FB4613A-FCD7-44A3-9C37-A4628B17411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67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16" name="AutoShape 3" descr="(question)">
          <a:extLst>
            <a:ext uri="{FF2B5EF4-FFF2-40B4-BE49-F238E27FC236}">
              <a16:creationId xmlns:a16="http://schemas.microsoft.com/office/drawing/2014/main" id="{5611A0EE-DD58-4F79-AB78-793D3E29AB9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67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17" name="AutoShape 3" descr="(question)">
          <a:extLst>
            <a:ext uri="{FF2B5EF4-FFF2-40B4-BE49-F238E27FC236}">
              <a16:creationId xmlns:a16="http://schemas.microsoft.com/office/drawing/2014/main" id="{6C6EA61C-F5B4-4F6F-84BA-EAD3D5E27A3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67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18" name="AutoShape 3" descr="(question)">
          <a:extLst>
            <a:ext uri="{FF2B5EF4-FFF2-40B4-BE49-F238E27FC236}">
              <a16:creationId xmlns:a16="http://schemas.microsoft.com/office/drawing/2014/main" id="{00F418AE-7111-4EDE-89E5-007CECC5806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210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19" name="AutoShape 3" descr="(question)">
          <a:extLst>
            <a:ext uri="{FF2B5EF4-FFF2-40B4-BE49-F238E27FC236}">
              <a16:creationId xmlns:a16="http://schemas.microsoft.com/office/drawing/2014/main" id="{2FEDD045-AF4A-4F84-80DA-D8519BEC811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210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20" name="AutoShape 3" descr="(question)">
          <a:extLst>
            <a:ext uri="{FF2B5EF4-FFF2-40B4-BE49-F238E27FC236}">
              <a16:creationId xmlns:a16="http://schemas.microsoft.com/office/drawing/2014/main" id="{FB333C2C-2F92-4B2B-8665-DF0742E1A3C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210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21" name="AutoShape 3" descr="(question)">
          <a:extLst>
            <a:ext uri="{FF2B5EF4-FFF2-40B4-BE49-F238E27FC236}">
              <a16:creationId xmlns:a16="http://schemas.microsoft.com/office/drawing/2014/main" id="{FA889FD7-4BF6-4B4E-A206-7F9250E3368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210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22" name="AutoShape 3" descr="(question)">
          <a:extLst>
            <a:ext uri="{FF2B5EF4-FFF2-40B4-BE49-F238E27FC236}">
              <a16:creationId xmlns:a16="http://schemas.microsoft.com/office/drawing/2014/main" id="{0042C737-640B-477D-95A2-2B529E9F559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210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3" name="AutoShape 3" descr="(question)">
          <a:extLst>
            <a:ext uri="{FF2B5EF4-FFF2-40B4-BE49-F238E27FC236}">
              <a16:creationId xmlns:a16="http://schemas.microsoft.com/office/drawing/2014/main" id="{6B0B7F15-CF83-40D0-B2EC-A7433CE23B4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553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4" name="AutoShape 3" descr="(question)">
          <a:extLst>
            <a:ext uri="{FF2B5EF4-FFF2-40B4-BE49-F238E27FC236}">
              <a16:creationId xmlns:a16="http://schemas.microsoft.com/office/drawing/2014/main" id="{C759FC18-1ECA-4AFB-8F25-C09A08FEDBC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553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5" name="AutoShape 3" descr="(question)">
          <a:extLst>
            <a:ext uri="{FF2B5EF4-FFF2-40B4-BE49-F238E27FC236}">
              <a16:creationId xmlns:a16="http://schemas.microsoft.com/office/drawing/2014/main" id="{2130BF09-4EB8-4BAB-B31A-46DE3901642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553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6" name="AutoShape 3" descr="(question)">
          <a:extLst>
            <a:ext uri="{FF2B5EF4-FFF2-40B4-BE49-F238E27FC236}">
              <a16:creationId xmlns:a16="http://schemas.microsoft.com/office/drawing/2014/main" id="{854CD800-F9E3-437A-855E-9DF82BBDBAD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553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7" name="AutoShape 3" descr="(question)">
          <a:extLst>
            <a:ext uri="{FF2B5EF4-FFF2-40B4-BE49-F238E27FC236}">
              <a16:creationId xmlns:a16="http://schemas.microsoft.com/office/drawing/2014/main" id="{7409032E-B8B3-406F-A6BB-4989901F8A2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553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28" name="AutoShape 3" descr="(question)">
          <a:extLst>
            <a:ext uri="{FF2B5EF4-FFF2-40B4-BE49-F238E27FC236}">
              <a16:creationId xmlns:a16="http://schemas.microsoft.com/office/drawing/2014/main" id="{BC7F0A25-3E58-4D61-9852-507A555A809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67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29" name="AutoShape 3" descr="(question)">
          <a:extLst>
            <a:ext uri="{FF2B5EF4-FFF2-40B4-BE49-F238E27FC236}">
              <a16:creationId xmlns:a16="http://schemas.microsoft.com/office/drawing/2014/main" id="{C839BD8B-56DF-4B5C-8A1B-CCD4B6C2C44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867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30" name="AutoShape 3" descr="(question)">
          <a:extLst>
            <a:ext uri="{FF2B5EF4-FFF2-40B4-BE49-F238E27FC236}">
              <a16:creationId xmlns:a16="http://schemas.microsoft.com/office/drawing/2014/main" id="{74CAE48F-467A-41B5-BCBE-E4FF1E3CB7D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67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31" name="AutoShape 3" descr="(question)">
          <a:extLst>
            <a:ext uri="{FF2B5EF4-FFF2-40B4-BE49-F238E27FC236}">
              <a16:creationId xmlns:a16="http://schemas.microsoft.com/office/drawing/2014/main" id="{A2B69BA1-1506-4EA9-9E91-BCE8972FE06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67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32" name="AutoShape 3" descr="(question)">
          <a:extLst>
            <a:ext uri="{FF2B5EF4-FFF2-40B4-BE49-F238E27FC236}">
              <a16:creationId xmlns:a16="http://schemas.microsoft.com/office/drawing/2014/main" id="{E049EE51-986A-4B4D-8CC6-B8C2DFDE70A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67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33" name="AutoShape 3" descr="(question)">
          <a:extLst>
            <a:ext uri="{FF2B5EF4-FFF2-40B4-BE49-F238E27FC236}">
              <a16:creationId xmlns:a16="http://schemas.microsoft.com/office/drawing/2014/main" id="{DD5966F4-EF90-4A27-B32D-1945764FA5B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210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34" name="AutoShape 3" descr="(question)">
          <a:extLst>
            <a:ext uri="{FF2B5EF4-FFF2-40B4-BE49-F238E27FC236}">
              <a16:creationId xmlns:a16="http://schemas.microsoft.com/office/drawing/2014/main" id="{CFD87159-8D78-4CE8-8C33-A957BD2BAFC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210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35" name="AutoShape 3" descr="(question)">
          <a:extLst>
            <a:ext uri="{FF2B5EF4-FFF2-40B4-BE49-F238E27FC236}">
              <a16:creationId xmlns:a16="http://schemas.microsoft.com/office/drawing/2014/main" id="{07E563FC-E023-4975-881F-4D3E70B68F3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210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36" name="AutoShape 3" descr="(question)">
          <a:extLst>
            <a:ext uri="{FF2B5EF4-FFF2-40B4-BE49-F238E27FC236}">
              <a16:creationId xmlns:a16="http://schemas.microsoft.com/office/drawing/2014/main" id="{B334C6AA-4851-4AE1-B24D-C5884ED5617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210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37" name="AutoShape 3" descr="(question)">
          <a:extLst>
            <a:ext uri="{FF2B5EF4-FFF2-40B4-BE49-F238E27FC236}">
              <a16:creationId xmlns:a16="http://schemas.microsoft.com/office/drawing/2014/main" id="{2370E30E-B718-4C02-AFD1-CECD3708990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210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38" name="AutoShape 3" descr="(question)">
          <a:extLst>
            <a:ext uri="{FF2B5EF4-FFF2-40B4-BE49-F238E27FC236}">
              <a16:creationId xmlns:a16="http://schemas.microsoft.com/office/drawing/2014/main" id="{108C66B9-1CC8-4B53-B48C-E003DA927A1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210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39" name="AutoShape 3" descr="(question)">
          <a:extLst>
            <a:ext uri="{FF2B5EF4-FFF2-40B4-BE49-F238E27FC236}">
              <a16:creationId xmlns:a16="http://schemas.microsoft.com/office/drawing/2014/main" id="{EED47DE3-69AF-405E-A3D7-177F39585CA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210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40" name="AutoShape 3" descr="(question)">
          <a:extLst>
            <a:ext uri="{FF2B5EF4-FFF2-40B4-BE49-F238E27FC236}">
              <a16:creationId xmlns:a16="http://schemas.microsoft.com/office/drawing/2014/main" id="{B26F36A9-9AC8-4491-B07B-8722C5FD278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210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41" name="AutoShape 3" descr="(question)">
          <a:extLst>
            <a:ext uri="{FF2B5EF4-FFF2-40B4-BE49-F238E27FC236}">
              <a16:creationId xmlns:a16="http://schemas.microsoft.com/office/drawing/2014/main" id="{BA9E1081-1467-42D4-8DDD-C1D8D843A79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210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42" name="AutoShape 3" descr="(question)">
          <a:extLst>
            <a:ext uri="{FF2B5EF4-FFF2-40B4-BE49-F238E27FC236}">
              <a16:creationId xmlns:a16="http://schemas.microsoft.com/office/drawing/2014/main" id="{F361151D-2CBD-4CA2-B418-96AD64E3E6A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210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43" name="AutoShape 3" descr="(question)">
          <a:extLst>
            <a:ext uri="{FF2B5EF4-FFF2-40B4-BE49-F238E27FC236}">
              <a16:creationId xmlns:a16="http://schemas.microsoft.com/office/drawing/2014/main" id="{48E980BE-AA32-48CB-8E85-3AA07833F8A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553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44" name="AutoShape 3" descr="(question)">
          <a:extLst>
            <a:ext uri="{FF2B5EF4-FFF2-40B4-BE49-F238E27FC236}">
              <a16:creationId xmlns:a16="http://schemas.microsoft.com/office/drawing/2014/main" id="{87C8B61F-AE22-4B24-97F8-40B78E3E1D0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553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45" name="AutoShape 3" descr="(question)">
          <a:extLst>
            <a:ext uri="{FF2B5EF4-FFF2-40B4-BE49-F238E27FC236}">
              <a16:creationId xmlns:a16="http://schemas.microsoft.com/office/drawing/2014/main" id="{958E49DC-C9A1-4546-8B9F-E0032341A5D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553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46" name="AutoShape 3" descr="(question)">
          <a:extLst>
            <a:ext uri="{FF2B5EF4-FFF2-40B4-BE49-F238E27FC236}">
              <a16:creationId xmlns:a16="http://schemas.microsoft.com/office/drawing/2014/main" id="{A23F90F9-640D-42F7-9AAC-00A6F8CA6FC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553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47" name="AutoShape 3" descr="(question)">
          <a:extLst>
            <a:ext uri="{FF2B5EF4-FFF2-40B4-BE49-F238E27FC236}">
              <a16:creationId xmlns:a16="http://schemas.microsoft.com/office/drawing/2014/main" id="{F7D264C6-83E0-4CD7-AD97-C23F21D2DBD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553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48" name="AutoShape 3" descr="(question)">
          <a:extLst>
            <a:ext uri="{FF2B5EF4-FFF2-40B4-BE49-F238E27FC236}">
              <a16:creationId xmlns:a16="http://schemas.microsoft.com/office/drawing/2014/main" id="{EFA92AE7-D356-4423-BA76-857FA0BAC57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553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49" name="AutoShape 3" descr="(question)">
          <a:extLst>
            <a:ext uri="{FF2B5EF4-FFF2-40B4-BE49-F238E27FC236}">
              <a16:creationId xmlns:a16="http://schemas.microsoft.com/office/drawing/2014/main" id="{AC6C5D11-C639-4D93-AE3F-C2674DAB4EF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553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50" name="AutoShape 3" descr="(question)">
          <a:extLst>
            <a:ext uri="{FF2B5EF4-FFF2-40B4-BE49-F238E27FC236}">
              <a16:creationId xmlns:a16="http://schemas.microsoft.com/office/drawing/2014/main" id="{926938C2-3883-430E-8557-F7CFE8745DB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553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51" name="AutoShape 3" descr="(question)">
          <a:extLst>
            <a:ext uri="{FF2B5EF4-FFF2-40B4-BE49-F238E27FC236}">
              <a16:creationId xmlns:a16="http://schemas.microsoft.com/office/drawing/2014/main" id="{917A9F0E-F816-4828-A613-E7912D003E8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553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52" name="AutoShape 3" descr="(question)">
          <a:extLst>
            <a:ext uri="{FF2B5EF4-FFF2-40B4-BE49-F238E27FC236}">
              <a16:creationId xmlns:a16="http://schemas.microsoft.com/office/drawing/2014/main" id="{738E58A0-2123-466A-B0A3-AE7EDD75CB3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553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53" name="AutoShape 3" descr="(question)">
          <a:extLst>
            <a:ext uri="{FF2B5EF4-FFF2-40B4-BE49-F238E27FC236}">
              <a16:creationId xmlns:a16="http://schemas.microsoft.com/office/drawing/2014/main" id="{CBDB968F-A5B6-41BC-AACA-5756112450A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96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54" name="AutoShape 3" descr="(question)">
          <a:extLst>
            <a:ext uri="{FF2B5EF4-FFF2-40B4-BE49-F238E27FC236}">
              <a16:creationId xmlns:a16="http://schemas.microsoft.com/office/drawing/2014/main" id="{B2C10641-B21D-41F7-8BB4-2664556D71D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896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55" name="AutoShape 3" descr="(question)">
          <a:extLst>
            <a:ext uri="{FF2B5EF4-FFF2-40B4-BE49-F238E27FC236}">
              <a16:creationId xmlns:a16="http://schemas.microsoft.com/office/drawing/2014/main" id="{78457781-6D19-4DD9-B98A-A328F252264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96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56" name="AutoShape 3" descr="(question)">
          <a:extLst>
            <a:ext uri="{FF2B5EF4-FFF2-40B4-BE49-F238E27FC236}">
              <a16:creationId xmlns:a16="http://schemas.microsoft.com/office/drawing/2014/main" id="{05DCAF0A-2CED-4252-9F77-35FF442317D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96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57" name="AutoShape 3" descr="(question)">
          <a:extLst>
            <a:ext uri="{FF2B5EF4-FFF2-40B4-BE49-F238E27FC236}">
              <a16:creationId xmlns:a16="http://schemas.microsoft.com/office/drawing/2014/main" id="{A8A0213A-7AFD-43E4-8FB1-4D9821A6DCD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96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58" name="AutoShape 3" descr="(question)">
          <a:extLst>
            <a:ext uri="{FF2B5EF4-FFF2-40B4-BE49-F238E27FC236}">
              <a16:creationId xmlns:a16="http://schemas.microsoft.com/office/drawing/2014/main" id="{E7EB242E-9740-4718-BD9A-E9606990EA3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96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59" name="AutoShape 3" descr="(question)">
          <a:extLst>
            <a:ext uri="{FF2B5EF4-FFF2-40B4-BE49-F238E27FC236}">
              <a16:creationId xmlns:a16="http://schemas.microsoft.com/office/drawing/2014/main" id="{7DEB69B4-90D3-411D-8EA4-FE0B39D37F9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896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60" name="AutoShape 3" descr="(question)">
          <a:extLst>
            <a:ext uri="{FF2B5EF4-FFF2-40B4-BE49-F238E27FC236}">
              <a16:creationId xmlns:a16="http://schemas.microsoft.com/office/drawing/2014/main" id="{7592357E-F802-4EA4-94B0-C4446F56982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96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61" name="AutoShape 3" descr="(question)">
          <a:extLst>
            <a:ext uri="{FF2B5EF4-FFF2-40B4-BE49-F238E27FC236}">
              <a16:creationId xmlns:a16="http://schemas.microsoft.com/office/drawing/2014/main" id="{9334B91A-66A1-44DE-B96A-E38E43506B6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96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62" name="AutoShape 3" descr="(question)">
          <a:extLst>
            <a:ext uri="{FF2B5EF4-FFF2-40B4-BE49-F238E27FC236}">
              <a16:creationId xmlns:a16="http://schemas.microsoft.com/office/drawing/2014/main" id="{DC6BFD89-9EA1-437A-9095-450DDA938EE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96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63" name="AutoShape 3" descr="(question)">
          <a:extLst>
            <a:ext uri="{FF2B5EF4-FFF2-40B4-BE49-F238E27FC236}">
              <a16:creationId xmlns:a16="http://schemas.microsoft.com/office/drawing/2014/main" id="{D8AC5228-3552-4D59-87B6-F1A8707C0CF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96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64" name="AutoShape 3" descr="(question)">
          <a:extLst>
            <a:ext uri="{FF2B5EF4-FFF2-40B4-BE49-F238E27FC236}">
              <a16:creationId xmlns:a16="http://schemas.microsoft.com/office/drawing/2014/main" id="{0F9D8C32-FB65-409B-B86A-EFAA451A5E2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896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65" name="AutoShape 3" descr="(question)">
          <a:extLst>
            <a:ext uri="{FF2B5EF4-FFF2-40B4-BE49-F238E27FC236}">
              <a16:creationId xmlns:a16="http://schemas.microsoft.com/office/drawing/2014/main" id="{F6828396-018B-482D-909A-97BDC151178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96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66" name="AutoShape 3" descr="(question)">
          <a:extLst>
            <a:ext uri="{FF2B5EF4-FFF2-40B4-BE49-F238E27FC236}">
              <a16:creationId xmlns:a16="http://schemas.microsoft.com/office/drawing/2014/main" id="{C0468DF5-B1E9-44E3-B508-BA4C19723FC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96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67" name="AutoShape 3" descr="(question)">
          <a:extLst>
            <a:ext uri="{FF2B5EF4-FFF2-40B4-BE49-F238E27FC236}">
              <a16:creationId xmlns:a16="http://schemas.microsoft.com/office/drawing/2014/main" id="{05B61C54-D08F-4211-9D38-7F20BFB8C25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96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68" name="AutoShape 3" descr="(question)">
          <a:extLst>
            <a:ext uri="{FF2B5EF4-FFF2-40B4-BE49-F238E27FC236}">
              <a16:creationId xmlns:a16="http://schemas.microsoft.com/office/drawing/2014/main" id="{C470DB8E-56B9-46C8-990C-24F642C8990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410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69" name="AutoShape 3" descr="(question)">
          <a:extLst>
            <a:ext uri="{FF2B5EF4-FFF2-40B4-BE49-F238E27FC236}">
              <a16:creationId xmlns:a16="http://schemas.microsoft.com/office/drawing/2014/main" id="{A600D317-1906-47BD-B364-077407E9356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410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70" name="AutoShape 3" descr="(question)">
          <a:extLst>
            <a:ext uri="{FF2B5EF4-FFF2-40B4-BE49-F238E27FC236}">
              <a16:creationId xmlns:a16="http://schemas.microsoft.com/office/drawing/2014/main" id="{1F7D6515-A988-45FC-88F1-19C1850C7DA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410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71" name="AutoShape 3" descr="(question)">
          <a:extLst>
            <a:ext uri="{FF2B5EF4-FFF2-40B4-BE49-F238E27FC236}">
              <a16:creationId xmlns:a16="http://schemas.microsoft.com/office/drawing/2014/main" id="{B1075A6D-3BDC-468D-8EF2-FF04EAE05CE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410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72" name="AutoShape 3" descr="(question)">
          <a:extLst>
            <a:ext uri="{FF2B5EF4-FFF2-40B4-BE49-F238E27FC236}">
              <a16:creationId xmlns:a16="http://schemas.microsoft.com/office/drawing/2014/main" id="{2104DA8E-D920-47DE-9B15-3B8638DD1C7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410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73" name="AutoShape 3" descr="(question)">
          <a:extLst>
            <a:ext uri="{FF2B5EF4-FFF2-40B4-BE49-F238E27FC236}">
              <a16:creationId xmlns:a16="http://schemas.microsoft.com/office/drawing/2014/main" id="{2301DB95-79F6-4B7F-BD60-1B2645AFB56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410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74" name="AutoShape 3" descr="(question)">
          <a:extLst>
            <a:ext uri="{FF2B5EF4-FFF2-40B4-BE49-F238E27FC236}">
              <a16:creationId xmlns:a16="http://schemas.microsoft.com/office/drawing/2014/main" id="{F070EAB3-11F2-4A69-8E0D-C9B9BC9983D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410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75" name="AutoShape 3" descr="(question)">
          <a:extLst>
            <a:ext uri="{FF2B5EF4-FFF2-40B4-BE49-F238E27FC236}">
              <a16:creationId xmlns:a16="http://schemas.microsoft.com/office/drawing/2014/main" id="{D51DB9C7-D8CE-471A-93F9-850EADB17D5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410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76" name="AutoShape 3" descr="(question)">
          <a:extLst>
            <a:ext uri="{FF2B5EF4-FFF2-40B4-BE49-F238E27FC236}">
              <a16:creationId xmlns:a16="http://schemas.microsoft.com/office/drawing/2014/main" id="{3FB2ADE0-B9F1-494F-8BD8-131EB93136C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410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77" name="AutoShape 3" descr="(question)">
          <a:extLst>
            <a:ext uri="{FF2B5EF4-FFF2-40B4-BE49-F238E27FC236}">
              <a16:creationId xmlns:a16="http://schemas.microsoft.com/office/drawing/2014/main" id="{403EAD05-706E-4EC0-8B60-B97EE54DFD2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410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78" name="AutoShape 3" descr="(question)">
          <a:extLst>
            <a:ext uri="{FF2B5EF4-FFF2-40B4-BE49-F238E27FC236}">
              <a16:creationId xmlns:a16="http://schemas.microsoft.com/office/drawing/2014/main" id="{85695307-2C45-4A99-B486-A877733E3F6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410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79" name="AutoShape 3" descr="(question)">
          <a:extLst>
            <a:ext uri="{FF2B5EF4-FFF2-40B4-BE49-F238E27FC236}">
              <a16:creationId xmlns:a16="http://schemas.microsoft.com/office/drawing/2014/main" id="{444817CC-96A0-4DB8-AB39-1B1531E248C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410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80" name="AutoShape 3" descr="(question)">
          <a:extLst>
            <a:ext uri="{FF2B5EF4-FFF2-40B4-BE49-F238E27FC236}">
              <a16:creationId xmlns:a16="http://schemas.microsoft.com/office/drawing/2014/main" id="{33877BBC-114D-42B9-B58E-FA34A3D9F8D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410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81" name="AutoShape 3" descr="(question)">
          <a:extLst>
            <a:ext uri="{FF2B5EF4-FFF2-40B4-BE49-F238E27FC236}">
              <a16:creationId xmlns:a16="http://schemas.microsoft.com/office/drawing/2014/main" id="{22B71F39-67B9-43E5-9C68-2B6DF67456F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410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82" name="AutoShape 3" descr="(question)">
          <a:extLst>
            <a:ext uri="{FF2B5EF4-FFF2-40B4-BE49-F238E27FC236}">
              <a16:creationId xmlns:a16="http://schemas.microsoft.com/office/drawing/2014/main" id="{4D499B90-A96A-44A7-B8F6-567B97EC55D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410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83" name="AutoShape 3" descr="(question)">
          <a:extLst>
            <a:ext uri="{FF2B5EF4-FFF2-40B4-BE49-F238E27FC236}">
              <a16:creationId xmlns:a16="http://schemas.microsoft.com/office/drawing/2014/main" id="{3B9B48E3-1ACD-4DD7-AF99-040A5D48D3F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5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84" name="AutoShape 3" descr="(question)">
          <a:extLst>
            <a:ext uri="{FF2B5EF4-FFF2-40B4-BE49-F238E27FC236}">
              <a16:creationId xmlns:a16="http://schemas.microsoft.com/office/drawing/2014/main" id="{09978AAF-5FDB-4109-9E3C-F07703E08DD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75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85" name="AutoShape 3" descr="(question)">
          <a:extLst>
            <a:ext uri="{FF2B5EF4-FFF2-40B4-BE49-F238E27FC236}">
              <a16:creationId xmlns:a16="http://schemas.microsoft.com/office/drawing/2014/main" id="{F86427F1-4DBE-4D99-BF03-21CE9ABFD1F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5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86" name="AutoShape 3" descr="(question)">
          <a:extLst>
            <a:ext uri="{FF2B5EF4-FFF2-40B4-BE49-F238E27FC236}">
              <a16:creationId xmlns:a16="http://schemas.microsoft.com/office/drawing/2014/main" id="{1EF2CD6B-FE1F-4E9A-9159-9E2FE32FD6D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5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87" name="AutoShape 3" descr="(question)">
          <a:extLst>
            <a:ext uri="{FF2B5EF4-FFF2-40B4-BE49-F238E27FC236}">
              <a16:creationId xmlns:a16="http://schemas.microsoft.com/office/drawing/2014/main" id="{9A0A8916-CEE3-4873-BF34-01B242C57FF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5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88" name="AutoShape 3" descr="(question)">
          <a:extLst>
            <a:ext uri="{FF2B5EF4-FFF2-40B4-BE49-F238E27FC236}">
              <a16:creationId xmlns:a16="http://schemas.microsoft.com/office/drawing/2014/main" id="{0E625519-0C0D-4B4C-815A-B7D9078EB30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5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89" name="AutoShape 3" descr="(question)">
          <a:extLst>
            <a:ext uri="{FF2B5EF4-FFF2-40B4-BE49-F238E27FC236}">
              <a16:creationId xmlns:a16="http://schemas.microsoft.com/office/drawing/2014/main" id="{0F7E1806-DA40-4E09-BC38-EB4B00EE3FE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75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90" name="AutoShape 3" descr="(question)">
          <a:extLst>
            <a:ext uri="{FF2B5EF4-FFF2-40B4-BE49-F238E27FC236}">
              <a16:creationId xmlns:a16="http://schemas.microsoft.com/office/drawing/2014/main" id="{E080B0C1-D8DA-47FA-8ED9-A8F77E7676F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5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91" name="AutoShape 3" descr="(question)">
          <a:extLst>
            <a:ext uri="{FF2B5EF4-FFF2-40B4-BE49-F238E27FC236}">
              <a16:creationId xmlns:a16="http://schemas.microsoft.com/office/drawing/2014/main" id="{D5DECBE3-C8D2-44F3-A6BB-6E900A5C947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5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92" name="AutoShape 3" descr="(question)">
          <a:extLst>
            <a:ext uri="{FF2B5EF4-FFF2-40B4-BE49-F238E27FC236}">
              <a16:creationId xmlns:a16="http://schemas.microsoft.com/office/drawing/2014/main" id="{FA94977B-FCDF-4A7F-9E8D-F0A9A9C0E20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5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93" name="AutoShape 3" descr="(question)">
          <a:extLst>
            <a:ext uri="{FF2B5EF4-FFF2-40B4-BE49-F238E27FC236}">
              <a16:creationId xmlns:a16="http://schemas.microsoft.com/office/drawing/2014/main" id="{5DDC72E2-2534-4434-9E15-69E935F8FB0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5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94" name="AutoShape 3" descr="(question)">
          <a:extLst>
            <a:ext uri="{FF2B5EF4-FFF2-40B4-BE49-F238E27FC236}">
              <a16:creationId xmlns:a16="http://schemas.microsoft.com/office/drawing/2014/main" id="{EF4553CF-329B-406E-9D06-AA6A9870FCC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75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95" name="AutoShape 3" descr="(question)">
          <a:extLst>
            <a:ext uri="{FF2B5EF4-FFF2-40B4-BE49-F238E27FC236}">
              <a16:creationId xmlns:a16="http://schemas.microsoft.com/office/drawing/2014/main" id="{6A31948E-DAB9-437B-9BAB-1B256A1F156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5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96" name="AutoShape 3" descr="(question)">
          <a:extLst>
            <a:ext uri="{FF2B5EF4-FFF2-40B4-BE49-F238E27FC236}">
              <a16:creationId xmlns:a16="http://schemas.microsoft.com/office/drawing/2014/main" id="{432E87CC-2769-4A43-A11F-E1F39431FB4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5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97" name="AutoShape 3" descr="(question)">
          <a:extLst>
            <a:ext uri="{FF2B5EF4-FFF2-40B4-BE49-F238E27FC236}">
              <a16:creationId xmlns:a16="http://schemas.microsoft.com/office/drawing/2014/main" id="{17904754-802B-4112-AD5D-4C9007B2D8E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5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98" name="AutoShape 3" descr="(question)">
          <a:extLst>
            <a:ext uri="{FF2B5EF4-FFF2-40B4-BE49-F238E27FC236}">
              <a16:creationId xmlns:a16="http://schemas.microsoft.com/office/drawing/2014/main" id="{78BBE6FA-62BD-48CC-A72D-3718B5CFB36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5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99" name="AutoShape 3" descr="(question)">
          <a:extLst>
            <a:ext uri="{FF2B5EF4-FFF2-40B4-BE49-F238E27FC236}">
              <a16:creationId xmlns:a16="http://schemas.microsoft.com/office/drawing/2014/main" id="{392209AE-9518-45AF-88D0-094DA3CF73B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75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00" name="AutoShape 3" descr="(question)">
          <a:extLst>
            <a:ext uri="{FF2B5EF4-FFF2-40B4-BE49-F238E27FC236}">
              <a16:creationId xmlns:a16="http://schemas.microsoft.com/office/drawing/2014/main" id="{49410839-EAC6-4F6C-9053-6275BE9DF92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5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01" name="AutoShape 3" descr="(question)">
          <a:extLst>
            <a:ext uri="{FF2B5EF4-FFF2-40B4-BE49-F238E27FC236}">
              <a16:creationId xmlns:a16="http://schemas.microsoft.com/office/drawing/2014/main" id="{6309C41D-4B12-4618-A024-126B4EC0AB2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5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02" name="AutoShape 3" descr="(question)">
          <a:extLst>
            <a:ext uri="{FF2B5EF4-FFF2-40B4-BE49-F238E27FC236}">
              <a16:creationId xmlns:a16="http://schemas.microsoft.com/office/drawing/2014/main" id="{827D5393-34FD-4C5B-8A8A-496A3D679E5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5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03" name="AutoShape 3" descr="(question)">
          <a:extLst>
            <a:ext uri="{FF2B5EF4-FFF2-40B4-BE49-F238E27FC236}">
              <a16:creationId xmlns:a16="http://schemas.microsoft.com/office/drawing/2014/main" id="{45D2BD4C-AD6B-479F-990A-A6535EC236E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5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04" name="AutoShape 3" descr="(question)">
          <a:extLst>
            <a:ext uri="{FF2B5EF4-FFF2-40B4-BE49-F238E27FC236}">
              <a16:creationId xmlns:a16="http://schemas.microsoft.com/office/drawing/2014/main" id="{5400211A-BC0E-4DF2-A875-8210DFC7BEA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75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05" name="AutoShape 3" descr="(question)">
          <a:extLst>
            <a:ext uri="{FF2B5EF4-FFF2-40B4-BE49-F238E27FC236}">
              <a16:creationId xmlns:a16="http://schemas.microsoft.com/office/drawing/2014/main" id="{603EF8C0-C910-4530-B36D-C31B4BDCE72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5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06" name="AutoShape 3" descr="(question)">
          <a:extLst>
            <a:ext uri="{FF2B5EF4-FFF2-40B4-BE49-F238E27FC236}">
              <a16:creationId xmlns:a16="http://schemas.microsoft.com/office/drawing/2014/main" id="{D77655AD-5C75-405B-8CEE-17AE5B15807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5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07" name="AutoShape 3" descr="(question)">
          <a:extLst>
            <a:ext uri="{FF2B5EF4-FFF2-40B4-BE49-F238E27FC236}">
              <a16:creationId xmlns:a16="http://schemas.microsoft.com/office/drawing/2014/main" id="{B615CE44-15DC-4317-8512-7F805A468F1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5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08" name="AutoShape 3" descr="(question)">
          <a:extLst>
            <a:ext uri="{FF2B5EF4-FFF2-40B4-BE49-F238E27FC236}">
              <a16:creationId xmlns:a16="http://schemas.microsoft.com/office/drawing/2014/main" id="{7339C360-2D19-4F43-9CDD-692ECDFA0C8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5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09" name="AutoShape 3" descr="(question)">
          <a:extLst>
            <a:ext uri="{FF2B5EF4-FFF2-40B4-BE49-F238E27FC236}">
              <a16:creationId xmlns:a16="http://schemas.microsoft.com/office/drawing/2014/main" id="{67288C65-E57C-45A3-8FC2-77E86F1F297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75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10" name="AutoShape 3" descr="(question)">
          <a:extLst>
            <a:ext uri="{FF2B5EF4-FFF2-40B4-BE49-F238E27FC236}">
              <a16:creationId xmlns:a16="http://schemas.microsoft.com/office/drawing/2014/main" id="{626543FF-A314-48E0-BD74-D87ED8F7081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5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11" name="AutoShape 3" descr="(question)">
          <a:extLst>
            <a:ext uri="{FF2B5EF4-FFF2-40B4-BE49-F238E27FC236}">
              <a16:creationId xmlns:a16="http://schemas.microsoft.com/office/drawing/2014/main" id="{9ADD13B8-1B29-4927-AF39-65F4CC87738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5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12" name="AutoShape 3" descr="(question)">
          <a:extLst>
            <a:ext uri="{FF2B5EF4-FFF2-40B4-BE49-F238E27FC236}">
              <a16:creationId xmlns:a16="http://schemas.microsoft.com/office/drawing/2014/main" id="{7E9AA666-2146-4D10-AA75-446CE6BEEA2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5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113" name="AutoShape 3" descr="(question)">
          <a:extLst>
            <a:ext uri="{FF2B5EF4-FFF2-40B4-BE49-F238E27FC236}">
              <a16:creationId xmlns:a16="http://schemas.microsoft.com/office/drawing/2014/main" id="{5CCF3775-A585-48B9-BC60-63043423C74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925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114" name="AutoShape 3" descr="(question)">
          <a:extLst>
            <a:ext uri="{FF2B5EF4-FFF2-40B4-BE49-F238E27FC236}">
              <a16:creationId xmlns:a16="http://schemas.microsoft.com/office/drawing/2014/main" id="{3E2E1DB2-2C25-4591-B8D7-3D5DF8BFE72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925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115" name="AutoShape 3" descr="(question)">
          <a:extLst>
            <a:ext uri="{FF2B5EF4-FFF2-40B4-BE49-F238E27FC236}">
              <a16:creationId xmlns:a16="http://schemas.microsoft.com/office/drawing/2014/main" id="{CA77A2E2-CC9A-40F0-8315-3AE51438253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925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116" name="AutoShape 3" descr="(question)">
          <a:extLst>
            <a:ext uri="{FF2B5EF4-FFF2-40B4-BE49-F238E27FC236}">
              <a16:creationId xmlns:a16="http://schemas.microsoft.com/office/drawing/2014/main" id="{4530140E-53B3-48F7-99E0-CFB1842204A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925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117" name="AutoShape 3" descr="(question)">
          <a:extLst>
            <a:ext uri="{FF2B5EF4-FFF2-40B4-BE49-F238E27FC236}">
              <a16:creationId xmlns:a16="http://schemas.microsoft.com/office/drawing/2014/main" id="{645AD6EB-93CA-4594-BD24-7A7CEDEA1BA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925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118" name="AutoShape 3" descr="(question)">
          <a:extLst>
            <a:ext uri="{FF2B5EF4-FFF2-40B4-BE49-F238E27FC236}">
              <a16:creationId xmlns:a16="http://schemas.microsoft.com/office/drawing/2014/main" id="{86BFC5EA-0282-4A08-92CD-82F9BDDA8E9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925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119" name="AutoShape 3" descr="(question)">
          <a:extLst>
            <a:ext uri="{FF2B5EF4-FFF2-40B4-BE49-F238E27FC236}">
              <a16:creationId xmlns:a16="http://schemas.microsoft.com/office/drawing/2014/main" id="{DA9323BD-40E8-476F-85F6-0AFA4C3A48C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925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120" name="AutoShape 3" descr="(question)">
          <a:extLst>
            <a:ext uri="{FF2B5EF4-FFF2-40B4-BE49-F238E27FC236}">
              <a16:creationId xmlns:a16="http://schemas.microsoft.com/office/drawing/2014/main" id="{5DE66B90-D1F7-4654-91AF-5214C76967F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925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121" name="AutoShape 3" descr="(question)">
          <a:extLst>
            <a:ext uri="{FF2B5EF4-FFF2-40B4-BE49-F238E27FC236}">
              <a16:creationId xmlns:a16="http://schemas.microsoft.com/office/drawing/2014/main" id="{11E5961B-9AA9-4453-A246-20035F32B0E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925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122" name="AutoShape 3" descr="(question)">
          <a:extLst>
            <a:ext uri="{FF2B5EF4-FFF2-40B4-BE49-F238E27FC236}">
              <a16:creationId xmlns:a16="http://schemas.microsoft.com/office/drawing/2014/main" id="{927C4B77-2EA7-41DA-9730-5214151342D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925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123" name="AutoShape 3" descr="(question)">
          <a:extLst>
            <a:ext uri="{FF2B5EF4-FFF2-40B4-BE49-F238E27FC236}">
              <a16:creationId xmlns:a16="http://schemas.microsoft.com/office/drawing/2014/main" id="{AE26FA8B-2E9B-44AF-8696-E7EA9E2201E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925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124" name="AutoShape 3" descr="(question)">
          <a:extLst>
            <a:ext uri="{FF2B5EF4-FFF2-40B4-BE49-F238E27FC236}">
              <a16:creationId xmlns:a16="http://schemas.microsoft.com/office/drawing/2014/main" id="{4009EB3A-5458-4B1D-B2B3-0675D7670A2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925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125" name="AutoShape 3" descr="(question)">
          <a:extLst>
            <a:ext uri="{FF2B5EF4-FFF2-40B4-BE49-F238E27FC236}">
              <a16:creationId xmlns:a16="http://schemas.microsoft.com/office/drawing/2014/main" id="{76A63CE2-9518-4D00-9E15-235B0CB9A2D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925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126" name="AutoShape 3" descr="(question)">
          <a:extLst>
            <a:ext uri="{FF2B5EF4-FFF2-40B4-BE49-F238E27FC236}">
              <a16:creationId xmlns:a16="http://schemas.microsoft.com/office/drawing/2014/main" id="{4C8724ED-4E66-4FA0-8343-233806EA73F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925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127" name="AutoShape 3" descr="(question)">
          <a:extLst>
            <a:ext uri="{FF2B5EF4-FFF2-40B4-BE49-F238E27FC236}">
              <a16:creationId xmlns:a16="http://schemas.microsoft.com/office/drawing/2014/main" id="{70B79EC3-1C6F-47F2-9109-02F1F6CC2CF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925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28" name="AutoShape 3" descr="(question)">
          <a:extLst>
            <a:ext uri="{FF2B5EF4-FFF2-40B4-BE49-F238E27FC236}">
              <a16:creationId xmlns:a16="http://schemas.microsoft.com/office/drawing/2014/main" id="{A09AF705-4E0B-4671-AC48-4713C96157C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09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29" name="AutoShape 3" descr="(question)">
          <a:extLst>
            <a:ext uri="{FF2B5EF4-FFF2-40B4-BE49-F238E27FC236}">
              <a16:creationId xmlns:a16="http://schemas.microsoft.com/office/drawing/2014/main" id="{6749EE50-5720-4827-BE25-7571D028F33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009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30" name="AutoShape 3" descr="(question)">
          <a:extLst>
            <a:ext uri="{FF2B5EF4-FFF2-40B4-BE49-F238E27FC236}">
              <a16:creationId xmlns:a16="http://schemas.microsoft.com/office/drawing/2014/main" id="{20939F02-9734-43FC-9496-C294058DD1D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09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31" name="AutoShape 3" descr="(question)">
          <a:extLst>
            <a:ext uri="{FF2B5EF4-FFF2-40B4-BE49-F238E27FC236}">
              <a16:creationId xmlns:a16="http://schemas.microsoft.com/office/drawing/2014/main" id="{3627E674-AB5F-4003-95AD-F677812FD28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09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32" name="AutoShape 3" descr="(question)">
          <a:extLst>
            <a:ext uri="{FF2B5EF4-FFF2-40B4-BE49-F238E27FC236}">
              <a16:creationId xmlns:a16="http://schemas.microsoft.com/office/drawing/2014/main" id="{2641E841-4AF6-4A30-8907-BD51A868B60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09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33" name="AutoShape 3" descr="(question)">
          <a:extLst>
            <a:ext uri="{FF2B5EF4-FFF2-40B4-BE49-F238E27FC236}">
              <a16:creationId xmlns:a16="http://schemas.microsoft.com/office/drawing/2014/main" id="{EFE65C51-4D8D-4D7F-ABD8-545D7780347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09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34" name="AutoShape 3" descr="(question)">
          <a:extLst>
            <a:ext uri="{FF2B5EF4-FFF2-40B4-BE49-F238E27FC236}">
              <a16:creationId xmlns:a16="http://schemas.microsoft.com/office/drawing/2014/main" id="{05E06E11-513A-4AAA-B007-89D1F80A381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009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35" name="AutoShape 3" descr="(question)">
          <a:extLst>
            <a:ext uri="{FF2B5EF4-FFF2-40B4-BE49-F238E27FC236}">
              <a16:creationId xmlns:a16="http://schemas.microsoft.com/office/drawing/2014/main" id="{26C7BB9D-2019-41AB-85A0-5894F13617F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09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36" name="AutoShape 3" descr="(question)">
          <a:extLst>
            <a:ext uri="{FF2B5EF4-FFF2-40B4-BE49-F238E27FC236}">
              <a16:creationId xmlns:a16="http://schemas.microsoft.com/office/drawing/2014/main" id="{5E612CAA-25C6-46AD-838D-3808C21B32D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09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37" name="AutoShape 3" descr="(question)">
          <a:extLst>
            <a:ext uri="{FF2B5EF4-FFF2-40B4-BE49-F238E27FC236}">
              <a16:creationId xmlns:a16="http://schemas.microsoft.com/office/drawing/2014/main" id="{1F6892AF-09CD-4162-8569-7CB62E0FB7A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09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38" name="AutoShape 3" descr="(question)">
          <a:extLst>
            <a:ext uri="{FF2B5EF4-FFF2-40B4-BE49-F238E27FC236}">
              <a16:creationId xmlns:a16="http://schemas.microsoft.com/office/drawing/2014/main" id="{1D2FB315-82EB-4DD0-9692-20E3597B57F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09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39" name="AutoShape 3" descr="(question)">
          <a:extLst>
            <a:ext uri="{FF2B5EF4-FFF2-40B4-BE49-F238E27FC236}">
              <a16:creationId xmlns:a16="http://schemas.microsoft.com/office/drawing/2014/main" id="{E9CBE1A1-C1E4-4E24-9E88-5E7B53DB3C5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009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40" name="AutoShape 3" descr="(question)">
          <a:extLst>
            <a:ext uri="{FF2B5EF4-FFF2-40B4-BE49-F238E27FC236}">
              <a16:creationId xmlns:a16="http://schemas.microsoft.com/office/drawing/2014/main" id="{0A911448-CA75-4576-99F1-E8C3F7DE08D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09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41" name="AutoShape 3" descr="(question)">
          <a:extLst>
            <a:ext uri="{FF2B5EF4-FFF2-40B4-BE49-F238E27FC236}">
              <a16:creationId xmlns:a16="http://schemas.microsoft.com/office/drawing/2014/main" id="{F64D1F6B-3C41-4444-A529-7358508CE26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09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42" name="AutoShape 3" descr="(question)">
          <a:extLst>
            <a:ext uri="{FF2B5EF4-FFF2-40B4-BE49-F238E27FC236}">
              <a16:creationId xmlns:a16="http://schemas.microsoft.com/office/drawing/2014/main" id="{460DDADA-0165-47E8-ACF7-5B30FE8FB48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09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143" name="AutoShape 3" descr="(question)">
          <a:extLst>
            <a:ext uri="{FF2B5EF4-FFF2-40B4-BE49-F238E27FC236}">
              <a16:creationId xmlns:a16="http://schemas.microsoft.com/office/drawing/2014/main" id="{8FFA5EEB-08EE-4DBB-B5A7-6A64901C077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267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144" name="AutoShape 3" descr="(question)">
          <a:extLst>
            <a:ext uri="{FF2B5EF4-FFF2-40B4-BE49-F238E27FC236}">
              <a16:creationId xmlns:a16="http://schemas.microsoft.com/office/drawing/2014/main" id="{5427F251-9953-4D1C-91D4-8E232FC425D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0267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145" name="AutoShape 3" descr="(question)">
          <a:extLst>
            <a:ext uri="{FF2B5EF4-FFF2-40B4-BE49-F238E27FC236}">
              <a16:creationId xmlns:a16="http://schemas.microsoft.com/office/drawing/2014/main" id="{BB61E058-E2FA-4341-92FE-1F856629293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267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146" name="AutoShape 3" descr="(question)">
          <a:extLst>
            <a:ext uri="{FF2B5EF4-FFF2-40B4-BE49-F238E27FC236}">
              <a16:creationId xmlns:a16="http://schemas.microsoft.com/office/drawing/2014/main" id="{D80FA33E-584C-44B0-81D4-21ED650685E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267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147" name="AutoShape 3" descr="(question)">
          <a:extLst>
            <a:ext uri="{FF2B5EF4-FFF2-40B4-BE49-F238E27FC236}">
              <a16:creationId xmlns:a16="http://schemas.microsoft.com/office/drawing/2014/main" id="{02EC7A38-3CA3-48F9-82AA-F44A2E47E93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267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148" name="AutoShape 3" descr="(question)">
          <a:extLst>
            <a:ext uri="{FF2B5EF4-FFF2-40B4-BE49-F238E27FC236}">
              <a16:creationId xmlns:a16="http://schemas.microsoft.com/office/drawing/2014/main" id="{BDE5BDD4-D906-4C34-AA1C-D0633D2C35D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267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149" name="AutoShape 3" descr="(question)">
          <a:extLst>
            <a:ext uri="{FF2B5EF4-FFF2-40B4-BE49-F238E27FC236}">
              <a16:creationId xmlns:a16="http://schemas.microsoft.com/office/drawing/2014/main" id="{AAD7067B-D6E8-4A5B-9F71-DAC5BD1ED63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0267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150" name="AutoShape 3" descr="(question)">
          <a:extLst>
            <a:ext uri="{FF2B5EF4-FFF2-40B4-BE49-F238E27FC236}">
              <a16:creationId xmlns:a16="http://schemas.microsoft.com/office/drawing/2014/main" id="{1294458A-4984-4BAD-A1BA-66F346719DC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267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151" name="AutoShape 3" descr="(question)">
          <a:extLst>
            <a:ext uri="{FF2B5EF4-FFF2-40B4-BE49-F238E27FC236}">
              <a16:creationId xmlns:a16="http://schemas.microsoft.com/office/drawing/2014/main" id="{53CFEB19-8098-4420-9DD1-E7ED4A7C85C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267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152" name="AutoShape 3" descr="(question)">
          <a:extLst>
            <a:ext uri="{FF2B5EF4-FFF2-40B4-BE49-F238E27FC236}">
              <a16:creationId xmlns:a16="http://schemas.microsoft.com/office/drawing/2014/main" id="{91C278FF-BB3F-49C4-9DE8-717D07F58A8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267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153" name="AutoShape 3" descr="(question)">
          <a:extLst>
            <a:ext uri="{FF2B5EF4-FFF2-40B4-BE49-F238E27FC236}">
              <a16:creationId xmlns:a16="http://schemas.microsoft.com/office/drawing/2014/main" id="{DC1F22D7-8107-47ED-9B18-2061979F31F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267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154" name="AutoShape 3" descr="(question)">
          <a:extLst>
            <a:ext uri="{FF2B5EF4-FFF2-40B4-BE49-F238E27FC236}">
              <a16:creationId xmlns:a16="http://schemas.microsoft.com/office/drawing/2014/main" id="{15110482-AB95-4F95-9E14-537B1AB0E3F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0267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155" name="AutoShape 3" descr="(question)">
          <a:extLst>
            <a:ext uri="{FF2B5EF4-FFF2-40B4-BE49-F238E27FC236}">
              <a16:creationId xmlns:a16="http://schemas.microsoft.com/office/drawing/2014/main" id="{60D4D2E8-33E4-4343-80CB-64AAE1D8AE6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267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156" name="AutoShape 3" descr="(question)">
          <a:extLst>
            <a:ext uri="{FF2B5EF4-FFF2-40B4-BE49-F238E27FC236}">
              <a16:creationId xmlns:a16="http://schemas.microsoft.com/office/drawing/2014/main" id="{72A18F2F-28EB-42D6-ABDF-9881D3DBB2F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267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157" name="AutoShape 3" descr="(question)">
          <a:extLst>
            <a:ext uri="{FF2B5EF4-FFF2-40B4-BE49-F238E27FC236}">
              <a16:creationId xmlns:a16="http://schemas.microsoft.com/office/drawing/2014/main" id="{64E2CDF7-AAC6-40DB-ABB8-4B6CA716D91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267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158" name="AutoShape 3" descr="(question)">
          <a:extLst>
            <a:ext uri="{FF2B5EF4-FFF2-40B4-BE49-F238E27FC236}">
              <a16:creationId xmlns:a16="http://schemas.microsoft.com/office/drawing/2014/main" id="{17ECA5EE-B8F7-4639-82DA-155E516F451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439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159" name="AutoShape 3" descr="(question)">
          <a:extLst>
            <a:ext uri="{FF2B5EF4-FFF2-40B4-BE49-F238E27FC236}">
              <a16:creationId xmlns:a16="http://schemas.microsoft.com/office/drawing/2014/main" id="{3EE2A9AC-B87B-4F19-9C0F-013EBC3A721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0439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160" name="AutoShape 3" descr="(question)">
          <a:extLst>
            <a:ext uri="{FF2B5EF4-FFF2-40B4-BE49-F238E27FC236}">
              <a16:creationId xmlns:a16="http://schemas.microsoft.com/office/drawing/2014/main" id="{E51ECBD3-74DE-45D6-B48C-49E7A36CEE7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439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161" name="AutoShape 3" descr="(question)">
          <a:extLst>
            <a:ext uri="{FF2B5EF4-FFF2-40B4-BE49-F238E27FC236}">
              <a16:creationId xmlns:a16="http://schemas.microsoft.com/office/drawing/2014/main" id="{687DAC21-E556-49B7-90AD-FEC0B456D99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439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162" name="AutoShape 3" descr="(question)">
          <a:extLst>
            <a:ext uri="{FF2B5EF4-FFF2-40B4-BE49-F238E27FC236}">
              <a16:creationId xmlns:a16="http://schemas.microsoft.com/office/drawing/2014/main" id="{899CE0F9-CAE1-4DD4-8F54-EC53696EDE5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439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163" name="AutoShape 3" descr="(question)">
          <a:extLst>
            <a:ext uri="{FF2B5EF4-FFF2-40B4-BE49-F238E27FC236}">
              <a16:creationId xmlns:a16="http://schemas.microsoft.com/office/drawing/2014/main" id="{D942800E-FC9D-48E1-B6F8-6E600C49C74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439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164" name="AutoShape 3" descr="(question)">
          <a:extLst>
            <a:ext uri="{FF2B5EF4-FFF2-40B4-BE49-F238E27FC236}">
              <a16:creationId xmlns:a16="http://schemas.microsoft.com/office/drawing/2014/main" id="{10FA57C8-40C6-4F08-B10F-2A13B64B863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0439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165" name="AutoShape 3" descr="(question)">
          <a:extLst>
            <a:ext uri="{FF2B5EF4-FFF2-40B4-BE49-F238E27FC236}">
              <a16:creationId xmlns:a16="http://schemas.microsoft.com/office/drawing/2014/main" id="{DF8876B8-9AB9-4AC3-9CD5-2E3BBBEAE07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439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166" name="AutoShape 3" descr="(question)">
          <a:extLst>
            <a:ext uri="{FF2B5EF4-FFF2-40B4-BE49-F238E27FC236}">
              <a16:creationId xmlns:a16="http://schemas.microsoft.com/office/drawing/2014/main" id="{DF7CE1D9-A0E4-4642-AFD6-A1846C89C79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439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167" name="AutoShape 3" descr="(question)">
          <a:extLst>
            <a:ext uri="{FF2B5EF4-FFF2-40B4-BE49-F238E27FC236}">
              <a16:creationId xmlns:a16="http://schemas.microsoft.com/office/drawing/2014/main" id="{43061710-6E9B-4238-B916-5461A90F864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439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168" name="AutoShape 3" descr="(question)">
          <a:extLst>
            <a:ext uri="{FF2B5EF4-FFF2-40B4-BE49-F238E27FC236}">
              <a16:creationId xmlns:a16="http://schemas.microsoft.com/office/drawing/2014/main" id="{D763BB15-B367-4FA7-A657-37C3898D58F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439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169" name="AutoShape 3" descr="(question)">
          <a:extLst>
            <a:ext uri="{FF2B5EF4-FFF2-40B4-BE49-F238E27FC236}">
              <a16:creationId xmlns:a16="http://schemas.microsoft.com/office/drawing/2014/main" id="{27865CA1-C097-4877-8DA1-9D8DACC012F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0439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170" name="AutoShape 3" descr="(question)">
          <a:extLst>
            <a:ext uri="{FF2B5EF4-FFF2-40B4-BE49-F238E27FC236}">
              <a16:creationId xmlns:a16="http://schemas.microsoft.com/office/drawing/2014/main" id="{ED24924E-4ED7-4817-A558-EDFB30939A5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439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171" name="AutoShape 3" descr="(question)">
          <a:extLst>
            <a:ext uri="{FF2B5EF4-FFF2-40B4-BE49-F238E27FC236}">
              <a16:creationId xmlns:a16="http://schemas.microsoft.com/office/drawing/2014/main" id="{A82A1D0F-4B89-4F3C-8D5F-2E786DBC1DD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439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172" name="AutoShape 3" descr="(question)">
          <a:extLst>
            <a:ext uri="{FF2B5EF4-FFF2-40B4-BE49-F238E27FC236}">
              <a16:creationId xmlns:a16="http://schemas.microsoft.com/office/drawing/2014/main" id="{4AE3A968-0398-40CC-9880-8A4BE4B9D94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439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173" name="AutoShape 3" descr="(question)">
          <a:extLst>
            <a:ext uri="{FF2B5EF4-FFF2-40B4-BE49-F238E27FC236}">
              <a16:creationId xmlns:a16="http://schemas.microsoft.com/office/drawing/2014/main" id="{38129852-6FAF-4E86-A4FF-24D25FB3FC1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174" name="AutoShape 3" descr="(question)">
          <a:extLst>
            <a:ext uri="{FF2B5EF4-FFF2-40B4-BE49-F238E27FC236}">
              <a16:creationId xmlns:a16="http://schemas.microsoft.com/office/drawing/2014/main" id="{457E2A12-6679-45B5-9E13-9E677B13F83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175" name="AutoShape 3" descr="(question)">
          <a:extLst>
            <a:ext uri="{FF2B5EF4-FFF2-40B4-BE49-F238E27FC236}">
              <a16:creationId xmlns:a16="http://schemas.microsoft.com/office/drawing/2014/main" id="{92496E60-0998-4EE2-B861-561413345F0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176" name="AutoShape 3" descr="(question)">
          <a:extLst>
            <a:ext uri="{FF2B5EF4-FFF2-40B4-BE49-F238E27FC236}">
              <a16:creationId xmlns:a16="http://schemas.microsoft.com/office/drawing/2014/main" id="{D3E5DDCD-5F0B-4D84-83F1-D59CFFE3A07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177" name="AutoShape 3" descr="(question)">
          <a:extLst>
            <a:ext uri="{FF2B5EF4-FFF2-40B4-BE49-F238E27FC236}">
              <a16:creationId xmlns:a16="http://schemas.microsoft.com/office/drawing/2014/main" id="{8A743F44-DB89-4245-88C9-DC9B33B3DEB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178" name="AutoShape 3" descr="(question)">
          <a:extLst>
            <a:ext uri="{FF2B5EF4-FFF2-40B4-BE49-F238E27FC236}">
              <a16:creationId xmlns:a16="http://schemas.microsoft.com/office/drawing/2014/main" id="{D280EF1D-1B9B-4AC3-B985-D1249C573B9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179" name="AutoShape 3" descr="(question)">
          <a:extLst>
            <a:ext uri="{FF2B5EF4-FFF2-40B4-BE49-F238E27FC236}">
              <a16:creationId xmlns:a16="http://schemas.microsoft.com/office/drawing/2014/main" id="{11864909-195B-4C15-8034-79DCE22E539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180" name="AutoShape 3" descr="(question)">
          <a:extLst>
            <a:ext uri="{FF2B5EF4-FFF2-40B4-BE49-F238E27FC236}">
              <a16:creationId xmlns:a16="http://schemas.microsoft.com/office/drawing/2014/main" id="{94637E9D-0864-4287-A8D0-95E5A3EF9E8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181" name="AutoShape 3" descr="(question)">
          <a:extLst>
            <a:ext uri="{FF2B5EF4-FFF2-40B4-BE49-F238E27FC236}">
              <a16:creationId xmlns:a16="http://schemas.microsoft.com/office/drawing/2014/main" id="{CD28AEE6-7B99-48F0-AB6C-6AC83CDEDC1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182" name="AutoShape 3" descr="(question)">
          <a:extLst>
            <a:ext uri="{FF2B5EF4-FFF2-40B4-BE49-F238E27FC236}">
              <a16:creationId xmlns:a16="http://schemas.microsoft.com/office/drawing/2014/main" id="{7B9359D7-2ED0-484B-9CF3-8D21E65C20F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183" name="AutoShape 3" descr="(question)">
          <a:extLst>
            <a:ext uri="{FF2B5EF4-FFF2-40B4-BE49-F238E27FC236}">
              <a16:creationId xmlns:a16="http://schemas.microsoft.com/office/drawing/2014/main" id="{8BF0D1E3-D6E3-4BC9-B27D-5E8E09E754C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184" name="AutoShape 3" descr="(question)">
          <a:extLst>
            <a:ext uri="{FF2B5EF4-FFF2-40B4-BE49-F238E27FC236}">
              <a16:creationId xmlns:a16="http://schemas.microsoft.com/office/drawing/2014/main" id="{4DCCB3FB-DBCC-4D19-BE38-7331F0EC4BF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185" name="AutoShape 3" descr="(question)">
          <a:extLst>
            <a:ext uri="{FF2B5EF4-FFF2-40B4-BE49-F238E27FC236}">
              <a16:creationId xmlns:a16="http://schemas.microsoft.com/office/drawing/2014/main" id="{78DB99AD-FEFA-49EA-8D34-31239D52D58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186" name="AutoShape 3" descr="(question)">
          <a:extLst>
            <a:ext uri="{FF2B5EF4-FFF2-40B4-BE49-F238E27FC236}">
              <a16:creationId xmlns:a16="http://schemas.microsoft.com/office/drawing/2014/main" id="{49A6EDCC-7A6C-46FA-85BC-92A3F0382F9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187" name="AutoShape 3" descr="(question)">
          <a:extLst>
            <a:ext uri="{FF2B5EF4-FFF2-40B4-BE49-F238E27FC236}">
              <a16:creationId xmlns:a16="http://schemas.microsoft.com/office/drawing/2014/main" id="{6A2DDB2F-4F00-457F-B704-76ED46B8A65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188" name="AutoShape 3" descr="(question)">
          <a:extLst>
            <a:ext uri="{FF2B5EF4-FFF2-40B4-BE49-F238E27FC236}">
              <a16:creationId xmlns:a16="http://schemas.microsoft.com/office/drawing/2014/main" id="{31EA4860-ADF8-40B5-A6F1-A6D6D8EAC26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011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189" name="AutoShape 3" descr="(question)">
          <a:extLst>
            <a:ext uri="{FF2B5EF4-FFF2-40B4-BE49-F238E27FC236}">
              <a16:creationId xmlns:a16="http://schemas.microsoft.com/office/drawing/2014/main" id="{BA6CA818-24F7-4ECE-91F5-EF6A3E435EF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3011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190" name="AutoShape 3" descr="(question)">
          <a:extLst>
            <a:ext uri="{FF2B5EF4-FFF2-40B4-BE49-F238E27FC236}">
              <a16:creationId xmlns:a16="http://schemas.microsoft.com/office/drawing/2014/main" id="{F17A179B-7FCF-4F42-A8E3-F847FFCE7FA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011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191" name="AutoShape 3" descr="(question)">
          <a:extLst>
            <a:ext uri="{FF2B5EF4-FFF2-40B4-BE49-F238E27FC236}">
              <a16:creationId xmlns:a16="http://schemas.microsoft.com/office/drawing/2014/main" id="{DFBCEDF3-FD53-4AD4-B3CD-92608531AEC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011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192" name="AutoShape 3" descr="(question)">
          <a:extLst>
            <a:ext uri="{FF2B5EF4-FFF2-40B4-BE49-F238E27FC236}">
              <a16:creationId xmlns:a16="http://schemas.microsoft.com/office/drawing/2014/main" id="{E2A357A2-201D-4790-A900-B907B219186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011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193" name="AutoShape 3" descr="(question)">
          <a:extLst>
            <a:ext uri="{FF2B5EF4-FFF2-40B4-BE49-F238E27FC236}">
              <a16:creationId xmlns:a16="http://schemas.microsoft.com/office/drawing/2014/main" id="{8848F422-7B1F-4C4F-A8F4-2874802AB3C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011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194" name="AutoShape 3" descr="(question)">
          <a:extLst>
            <a:ext uri="{FF2B5EF4-FFF2-40B4-BE49-F238E27FC236}">
              <a16:creationId xmlns:a16="http://schemas.microsoft.com/office/drawing/2014/main" id="{15E57B80-A009-414D-96CB-8BA40A3C129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3011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195" name="AutoShape 3" descr="(question)">
          <a:extLst>
            <a:ext uri="{FF2B5EF4-FFF2-40B4-BE49-F238E27FC236}">
              <a16:creationId xmlns:a16="http://schemas.microsoft.com/office/drawing/2014/main" id="{6235FD09-B2B8-4F3A-9550-FFEDEC97E2E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011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196" name="AutoShape 3" descr="(question)">
          <a:extLst>
            <a:ext uri="{FF2B5EF4-FFF2-40B4-BE49-F238E27FC236}">
              <a16:creationId xmlns:a16="http://schemas.microsoft.com/office/drawing/2014/main" id="{B7C2729D-8B12-43BC-8F88-9B45C6B3FAD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011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197" name="AutoShape 3" descr="(question)">
          <a:extLst>
            <a:ext uri="{FF2B5EF4-FFF2-40B4-BE49-F238E27FC236}">
              <a16:creationId xmlns:a16="http://schemas.microsoft.com/office/drawing/2014/main" id="{D6897C2F-58A0-457D-AB7B-058493AC6F7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011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198" name="AutoShape 3" descr="(question)">
          <a:extLst>
            <a:ext uri="{FF2B5EF4-FFF2-40B4-BE49-F238E27FC236}">
              <a16:creationId xmlns:a16="http://schemas.microsoft.com/office/drawing/2014/main" id="{2F23FC5E-8237-43CC-B9D8-233451A6056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011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199" name="AutoShape 3" descr="(question)">
          <a:extLst>
            <a:ext uri="{FF2B5EF4-FFF2-40B4-BE49-F238E27FC236}">
              <a16:creationId xmlns:a16="http://schemas.microsoft.com/office/drawing/2014/main" id="{50E9CCDC-09CD-4151-A902-779D9F55401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3011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200" name="AutoShape 3" descr="(question)">
          <a:extLst>
            <a:ext uri="{FF2B5EF4-FFF2-40B4-BE49-F238E27FC236}">
              <a16:creationId xmlns:a16="http://schemas.microsoft.com/office/drawing/2014/main" id="{D61512BB-6CA8-4D5D-8FE7-C036A2CBC57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011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201" name="AutoShape 3" descr="(question)">
          <a:extLst>
            <a:ext uri="{FF2B5EF4-FFF2-40B4-BE49-F238E27FC236}">
              <a16:creationId xmlns:a16="http://schemas.microsoft.com/office/drawing/2014/main" id="{C49CD172-7144-4D23-BB41-67DDE170880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011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202" name="AutoShape 3" descr="(question)">
          <a:extLst>
            <a:ext uri="{FF2B5EF4-FFF2-40B4-BE49-F238E27FC236}">
              <a16:creationId xmlns:a16="http://schemas.microsoft.com/office/drawing/2014/main" id="{94AC2ADB-A9DE-4CA6-999C-1C728772BF4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011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203" name="AutoShape 3" descr="(question)">
          <a:extLst>
            <a:ext uri="{FF2B5EF4-FFF2-40B4-BE49-F238E27FC236}">
              <a16:creationId xmlns:a16="http://schemas.microsoft.com/office/drawing/2014/main" id="{0689A31E-9D6B-442F-B93C-7FD507FB66B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354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204" name="AutoShape 3" descr="(question)">
          <a:extLst>
            <a:ext uri="{FF2B5EF4-FFF2-40B4-BE49-F238E27FC236}">
              <a16:creationId xmlns:a16="http://schemas.microsoft.com/office/drawing/2014/main" id="{6FA36448-31AF-4EC2-8EC9-A4DDC3AD7BA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3354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205" name="AutoShape 3" descr="(question)">
          <a:extLst>
            <a:ext uri="{FF2B5EF4-FFF2-40B4-BE49-F238E27FC236}">
              <a16:creationId xmlns:a16="http://schemas.microsoft.com/office/drawing/2014/main" id="{50385975-C748-4B1A-8094-8B4A91FDC39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354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206" name="AutoShape 3" descr="(question)">
          <a:extLst>
            <a:ext uri="{FF2B5EF4-FFF2-40B4-BE49-F238E27FC236}">
              <a16:creationId xmlns:a16="http://schemas.microsoft.com/office/drawing/2014/main" id="{6FC74E38-7004-423A-B0BA-A85D6722719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354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207" name="AutoShape 3" descr="(question)">
          <a:extLst>
            <a:ext uri="{FF2B5EF4-FFF2-40B4-BE49-F238E27FC236}">
              <a16:creationId xmlns:a16="http://schemas.microsoft.com/office/drawing/2014/main" id="{FF28E4A6-83A4-4BC1-B2CE-D629CA41321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354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208" name="AutoShape 3" descr="(question)">
          <a:extLst>
            <a:ext uri="{FF2B5EF4-FFF2-40B4-BE49-F238E27FC236}">
              <a16:creationId xmlns:a16="http://schemas.microsoft.com/office/drawing/2014/main" id="{022F5231-F606-48D8-917B-C79ACC63E3D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354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209" name="AutoShape 3" descr="(question)">
          <a:extLst>
            <a:ext uri="{FF2B5EF4-FFF2-40B4-BE49-F238E27FC236}">
              <a16:creationId xmlns:a16="http://schemas.microsoft.com/office/drawing/2014/main" id="{1A27E174-E9C1-4B23-9CD5-8AAB45DA792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3354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210" name="AutoShape 3" descr="(question)">
          <a:extLst>
            <a:ext uri="{FF2B5EF4-FFF2-40B4-BE49-F238E27FC236}">
              <a16:creationId xmlns:a16="http://schemas.microsoft.com/office/drawing/2014/main" id="{A19C1058-65A5-4CA0-B5DC-367EEF08790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354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211" name="AutoShape 3" descr="(question)">
          <a:extLst>
            <a:ext uri="{FF2B5EF4-FFF2-40B4-BE49-F238E27FC236}">
              <a16:creationId xmlns:a16="http://schemas.microsoft.com/office/drawing/2014/main" id="{2E71CA10-D1BA-4967-B181-54622BC9607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354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212" name="AutoShape 3" descr="(question)">
          <a:extLst>
            <a:ext uri="{FF2B5EF4-FFF2-40B4-BE49-F238E27FC236}">
              <a16:creationId xmlns:a16="http://schemas.microsoft.com/office/drawing/2014/main" id="{AD2CAB0D-7385-4193-99DB-A475B483475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354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213" name="AutoShape 3" descr="(question)">
          <a:extLst>
            <a:ext uri="{FF2B5EF4-FFF2-40B4-BE49-F238E27FC236}">
              <a16:creationId xmlns:a16="http://schemas.microsoft.com/office/drawing/2014/main" id="{5A3A6F00-AFE6-45E1-9966-9397DD899AE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354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214" name="AutoShape 3" descr="(question)">
          <a:extLst>
            <a:ext uri="{FF2B5EF4-FFF2-40B4-BE49-F238E27FC236}">
              <a16:creationId xmlns:a16="http://schemas.microsoft.com/office/drawing/2014/main" id="{95FDF863-668B-494F-8B91-0F30613B30B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3354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215" name="AutoShape 3" descr="(question)">
          <a:extLst>
            <a:ext uri="{FF2B5EF4-FFF2-40B4-BE49-F238E27FC236}">
              <a16:creationId xmlns:a16="http://schemas.microsoft.com/office/drawing/2014/main" id="{69C3F9D8-A9B4-44B5-8668-22D10DDF2F8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354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216" name="AutoShape 3" descr="(question)">
          <a:extLst>
            <a:ext uri="{FF2B5EF4-FFF2-40B4-BE49-F238E27FC236}">
              <a16:creationId xmlns:a16="http://schemas.microsoft.com/office/drawing/2014/main" id="{ED1B0DA4-7679-46D7-9D8C-BEB057AC40D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354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217" name="AutoShape 3" descr="(question)">
          <a:extLst>
            <a:ext uri="{FF2B5EF4-FFF2-40B4-BE49-F238E27FC236}">
              <a16:creationId xmlns:a16="http://schemas.microsoft.com/office/drawing/2014/main" id="{34887021-1910-4006-AD1A-A1C2776F450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354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18" name="AutoShape 3" descr="(question)">
          <a:extLst>
            <a:ext uri="{FF2B5EF4-FFF2-40B4-BE49-F238E27FC236}">
              <a16:creationId xmlns:a16="http://schemas.microsoft.com/office/drawing/2014/main" id="{5C6B92A1-B5E8-4958-A2BE-3661017AC27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19" name="AutoShape 3" descr="(question)">
          <a:extLst>
            <a:ext uri="{FF2B5EF4-FFF2-40B4-BE49-F238E27FC236}">
              <a16:creationId xmlns:a16="http://schemas.microsoft.com/office/drawing/2014/main" id="{698121CB-2358-462A-A6BC-A146201E929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20" name="AutoShape 3" descr="(question)">
          <a:extLst>
            <a:ext uri="{FF2B5EF4-FFF2-40B4-BE49-F238E27FC236}">
              <a16:creationId xmlns:a16="http://schemas.microsoft.com/office/drawing/2014/main" id="{4A126C21-F361-4AD6-BCF3-148CB1081DD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21" name="AutoShape 3" descr="(question)">
          <a:extLst>
            <a:ext uri="{FF2B5EF4-FFF2-40B4-BE49-F238E27FC236}">
              <a16:creationId xmlns:a16="http://schemas.microsoft.com/office/drawing/2014/main" id="{7340E3CE-F579-470C-9A9E-0CA21CED58E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22" name="AutoShape 3" descr="(question)">
          <a:extLst>
            <a:ext uri="{FF2B5EF4-FFF2-40B4-BE49-F238E27FC236}">
              <a16:creationId xmlns:a16="http://schemas.microsoft.com/office/drawing/2014/main" id="{9B90C4BE-7E66-41D1-A278-AC0D90036B5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23" name="AutoShape 3" descr="(question)">
          <a:extLst>
            <a:ext uri="{FF2B5EF4-FFF2-40B4-BE49-F238E27FC236}">
              <a16:creationId xmlns:a16="http://schemas.microsoft.com/office/drawing/2014/main" id="{301C2BB5-2B9F-4B79-8DE9-01F4EA26E1D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24" name="AutoShape 3" descr="(question)">
          <a:extLst>
            <a:ext uri="{FF2B5EF4-FFF2-40B4-BE49-F238E27FC236}">
              <a16:creationId xmlns:a16="http://schemas.microsoft.com/office/drawing/2014/main" id="{D02F0500-57D2-4163-A080-0D4C517785D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25" name="AutoShape 3" descr="(question)">
          <a:extLst>
            <a:ext uri="{FF2B5EF4-FFF2-40B4-BE49-F238E27FC236}">
              <a16:creationId xmlns:a16="http://schemas.microsoft.com/office/drawing/2014/main" id="{DD7C7E45-2CBA-45EF-8DE5-AFA99930F46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26" name="AutoShape 3" descr="(question)">
          <a:extLst>
            <a:ext uri="{FF2B5EF4-FFF2-40B4-BE49-F238E27FC236}">
              <a16:creationId xmlns:a16="http://schemas.microsoft.com/office/drawing/2014/main" id="{862660E1-D76E-48CB-A182-BD2C81966F0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27" name="AutoShape 3" descr="(question)">
          <a:extLst>
            <a:ext uri="{FF2B5EF4-FFF2-40B4-BE49-F238E27FC236}">
              <a16:creationId xmlns:a16="http://schemas.microsoft.com/office/drawing/2014/main" id="{A99A2998-D90B-441B-BF91-5507BBE92CB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28" name="AutoShape 3" descr="(question)">
          <a:extLst>
            <a:ext uri="{FF2B5EF4-FFF2-40B4-BE49-F238E27FC236}">
              <a16:creationId xmlns:a16="http://schemas.microsoft.com/office/drawing/2014/main" id="{F3B4BC42-AC96-42A1-B36D-0FB8C429A20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29" name="AutoShape 3" descr="(question)">
          <a:extLst>
            <a:ext uri="{FF2B5EF4-FFF2-40B4-BE49-F238E27FC236}">
              <a16:creationId xmlns:a16="http://schemas.microsoft.com/office/drawing/2014/main" id="{5CABE517-4AAE-434E-9EE6-EC0B605045F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30" name="AutoShape 3" descr="(question)">
          <a:extLst>
            <a:ext uri="{FF2B5EF4-FFF2-40B4-BE49-F238E27FC236}">
              <a16:creationId xmlns:a16="http://schemas.microsoft.com/office/drawing/2014/main" id="{1ADC911B-906F-4005-9BCF-41D7A2835BC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31" name="AutoShape 3" descr="(question)">
          <a:extLst>
            <a:ext uri="{FF2B5EF4-FFF2-40B4-BE49-F238E27FC236}">
              <a16:creationId xmlns:a16="http://schemas.microsoft.com/office/drawing/2014/main" id="{2408D562-6229-419C-BA8B-C2504ED33A1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32" name="AutoShape 3" descr="(question)">
          <a:extLst>
            <a:ext uri="{FF2B5EF4-FFF2-40B4-BE49-F238E27FC236}">
              <a16:creationId xmlns:a16="http://schemas.microsoft.com/office/drawing/2014/main" id="{57F097A8-7847-4E87-9B03-4C5F92B2682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37</xdr:row>
      <xdr:rowOff>0</xdr:rowOff>
    </xdr:from>
    <xdr:ext cx="304800" cy="304800"/>
    <xdr:sp macro="" textlink="">
      <xdr:nvSpPr>
        <xdr:cNvPr id="233" name="AutoShape 3" descr="(question)">
          <a:extLst>
            <a:ext uri="{FF2B5EF4-FFF2-40B4-BE49-F238E27FC236}">
              <a16:creationId xmlns:a16="http://schemas.microsoft.com/office/drawing/2014/main" id="{85A84E1A-B3CC-4E33-8BC2-06BBD8D5C4D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782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37</xdr:row>
      <xdr:rowOff>0</xdr:rowOff>
    </xdr:from>
    <xdr:ext cx="304800" cy="304800"/>
    <xdr:sp macro="" textlink="">
      <xdr:nvSpPr>
        <xdr:cNvPr id="234" name="AutoShape 3" descr="(question)">
          <a:extLst>
            <a:ext uri="{FF2B5EF4-FFF2-40B4-BE49-F238E27FC236}">
              <a16:creationId xmlns:a16="http://schemas.microsoft.com/office/drawing/2014/main" id="{6A56F2E5-3AB3-4128-B782-23E124B7174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0782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37</xdr:row>
      <xdr:rowOff>0</xdr:rowOff>
    </xdr:from>
    <xdr:ext cx="304800" cy="304800"/>
    <xdr:sp macro="" textlink="">
      <xdr:nvSpPr>
        <xdr:cNvPr id="235" name="AutoShape 3" descr="(question)">
          <a:extLst>
            <a:ext uri="{FF2B5EF4-FFF2-40B4-BE49-F238E27FC236}">
              <a16:creationId xmlns:a16="http://schemas.microsoft.com/office/drawing/2014/main" id="{8010B008-12EE-433A-8A55-C2083B1DC11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782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37</xdr:row>
      <xdr:rowOff>0</xdr:rowOff>
    </xdr:from>
    <xdr:ext cx="304800" cy="304800"/>
    <xdr:sp macro="" textlink="">
      <xdr:nvSpPr>
        <xdr:cNvPr id="236" name="AutoShape 3" descr="(question)">
          <a:extLst>
            <a:ext uri="{FF2B5EF4-FFF2-40B4-BE49-F238E27FC236}">
              <a16:creationId xmlns:a16="http://schemas.microsoft.com/office/drawing/2014/main" id="{8A190C7F-475F-4101-846C-B3B6488765B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782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37</xdr:row>
      <xdr:rowOff>0</xdr:rowOff>
    </xdr:from>
    <xdr:ext cx="304800" cy="304800"/>
    <xdr:sp macro="" textlink="">
      <xdr:nvSpPr>
        <xdr:cNvPr id="237" name="AutoShape 3" descr="(question)">
          <a:extLst>
            <a:ext uri="{FF2B5EF4-FFF2-40B4-BE49-F238E27FC236}">
              <a16:creationId xmlns:a16="http://schemas.microsoft.com/office/drawing/2014/main" id="{9DCE7E3A-73A8-4063-91AC-E22E44F0167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782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37</xdr:row>
      <xdr:rowOff>0</xdr:rowOff>
    </xdr:from>
    <xdr:ext cx="304800" cy="304800"/>
    <xdr:sp macro="" textlink="">
      <xdr:nvSpPr>
        <xdr:cNvPr id="238" name="AutoShape 3" descr="(question)">
          <a:extLst>
            <a:ext uri="{FF2B5EF4-FFF2-40B4-BE49-F238E27FC236}">
              <a16:creationId xmlns:a16="http://schemas.microsoft.com/office/drawing/2014/main" id="{4B2FF921-C105-4E95-A920-8A19DF9F272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782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37</xdr:row>
      <xdr:rowOff>0</xdr:rowOff>
    </xdr:from>
    <xdr:ext cx="304800" cy="304800"/>
    <xdr:sp macro="" textlink="">
      <xdr:nvSpPr>
        <xdr:cNvPr id="239" name="AutoShape 3" descr="(question)">
          <a:extLst>
            <a:ext uri="{FF2B5EF4-FFF2-40B4-BE49-F238E27FC236}">
              <a16:creationId xmlns:a16="http://schemas.microsoft.com/office/drawing/2014/main" id="{3F12ACE3-7629-426D-85F0-8B7CF95B342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0782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37</xdr:row>
      <xdr:rowOff>0</xdr:rowOff>
    </xdr:from>
    <xdr:ext cx="304800" cy="304800"/>
    <xdr:sp macro="" textlink="">
      <xdr:nvSpPr>
        <xdr:cNvPr id="240" name="AutoShape 3" descr="(question)">
          <a:extLst>
            <a:ext uri="{FF2B5EF4-FFF2-40B4-BE49-F238E27FC236}">
              <a16:creationId xmlns:a16="http://schemas.microsoft.com/office/drawing/2014/main" id="{AFBF62AC-DE11-4D77-A3DA-7A0D00F4306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782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37</xdr:row>
      <xdr:rowOff>0</xdr:rowOff>
    </xdr:from>
    <xdr:ext cx="304800" cy="304800"/>
    <xdr:sp macro="" textlink="">
      <xdr:nvSpPr>
        <xdr:cNvPr id="241" name="AutoShape 3" descr="(question)">
          <a:extLst>
            <a:ext uri="{FF2B5EF4-FFF2-40B4-BE49-F238E27FC236}">
              <a16:creationId xmlns:a16="http://schemas.microsoft.com/office/drawing/2014/main" id="{6652812D-361A-4E8B-A23F-E449A81E35D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782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37</xdr:row>
      <xdr:rowOff>0</xdr:rowOff>
    </xdr:from>
    <xdr:ext cx="304800" cy="304800"/>
    <xdr:sp macro="" textlink="">
      <xdr:nvSpPr>
        <xdr:cNvPr id="242" name="AutoShape 3" descr="(question)">
          <a:extLst>
            <a:ext uri="{FF2B5EF4-FFF2-40B4-BE49-F238E27FC236}">
              <a16:creationId xmlns:a16="http://schemas.microsoft.com/office/drawing/2014/main" id="{633B3754-8F3C-46FE-9AB7-8D1EFDC9797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782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37</xdr:row>
      <xdr:rowOff>0</xdr:rowOff>
    </xdr:from>
    <xdr:ext cx="304800" cy="304800"/>
    <xdr:sp macro="" textlink="">
      <xdr:nvSpPr>
        <xdr:cNvPr id="243" name="AutoShape 3" descr="(question)">
          <a:extLst>
            <a:ext uri="{FF2B5EF4-FFF2-40B4-BE49-F238E27FC236}">
              <a16:creationId xmlns:a16="http://schemas.microsoft.com/office/drawing/2014/main" id="{9FCF7996-3348-4922-9F92-40BE25D5DD3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782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37</xdr:row>
      <xdr:rowOff>0</xdr:rowOff>
    </xdr:from>
    <xdr:ext cx="304800" cy="304800"/>
    <xdr:sp macro="" textlink="">
      <xdr:nvSpPr>
        <xdr:cNvPr id="244" name="AutoShape 3" descr="(question)">
          <a:extLst>
            <a:ext uri="{FF2B5EF4-FFF2-40B4-BE49-F238E27FC236}">
              <a16:creationId xmlns:a16="http://schemas.microsoft.com/office/drawing/2014/main" id="{E4A85962-A08C-47D1-A0F5-2D56D6650B2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0782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37</xdr:row>
      <xdr:rowOff>0</xdr:rowOff>
    </xdr:from>
    <xdr:ext cx="304800" cy="304800"/>
    <xdr:sp macro="" textlink="">
      <xdr:nvSpPr>
        <xdr:cNvPr id="245" name="AutoShape 3" descr="(question)">
          <a:extLst>
            <a:ext uri="{FF2B5EF4-FFF2-40B4-BE49-F238E27FC236}">
              <a16:creationId xmlns:a16="http://schemas.microsoft.com/office/drawing/2014/main" id="{69993DD0-F50D-46E2-A54E-FD50B452021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782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37</xdr:row>
      <xdr:rowOff>0</xdr:rowOff>
    </xdr:from>
    <xdr:ext cx="304800" cy="304800"/>
    <xdr:sp macro="" textlink="">
      <xdr:nvSpPr>
        <xdr:cNvPr id="246" name="AutoShape 3" descr="(question)">
          <a:extLst>
            <a:ext uri="{FF2B5EF4-FFF2-40B4-BE49-F238E27FC236}">
              <a16:creationId xmlns:a16="http://schemas.microsoft.com/office/drawing/2014/main" id="{91C78E63-0B53-4A09-8862-7DE6D608F07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782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37</xdr:row>
      <xdr:rowOff>0</xdr:rowOff>
    </xdr:from>
    <xdr:ext cx="304800" cy="304800"/>
    <xdr:sp macro="" textlink="">
      <xdr:nvSpPr>
        <xdr:cNvPr id="247" name="AutoShape 3" descr="(question)">
          <a:extLst>
            <a:ext uri="{FF2B5EF4-FFF2-40B4-BE49-F238E27FC236}">
              <a16:creationId xmlns:a16="http://schemas.microsoft.com/office/drawing/2014/main" id="{CF46057F-A430-4F9D-86AE-A5DF0F4748E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782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0</xdr:rowOff>
    </xdr:from>
    <xdr:ext cx="304800" cy="304800"/>
    <xdr:sp macro="" textlink="">
      <xdr:nvSpPr>
        <xdr:cNvPr id="248" name="AutoShape 3" descr="(question)">
          <a:extLst>
            <a:ext uri="{FF2B5EF4-FFF2-40B4-BE49-F238E27FC236}">
              <a16:creationId xmlns:a16="http://schemas.microsoft.com/office/drawing/2014/main" id="{7FC30DBE-D925-4B84-A7E6-E4EE06B553D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953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0</xdr:rowOff>
    </xdr:from>
    <xdr:ext cx="304800" cy="304800"/>
    <xdr:sp macro="" textlink="">
      <xdr:nvSpPr>
        <xdr:cNvPr id="249" name="AutoShape 3" descr="(question)">
          <a:extLst>
            <a:ext uri="{FF2B5EF4-FFF2-40B4-BE49-F238E27FC236}">
              <a16:creationId xmlns:a16="http://schemas.microsoft.com/office/drawing/2014/main" id="{8411CB39-194F-4E94-B1EC-AA79F7FB0DB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0953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0</xdr:rowOff>
    </xdr:from>
    <xdr:ext cx="304800" cy="304800"/>
    <xdr:sp macro="" textlink="">
      <xdr:nvSpPr>
        <xdr:cNvPr id="250" name="AutoShape 3" descr="(question)">
          <a:extLst>
            <a:ext uri="{FF2B5EF4-FFF2-40B4-BE49-F238E27FC236}">
              <a16:creationId xmlns:a16="http://schemas.microsoft.com/office/drawing/2014/main" id="{F1599B31-072F-470F-932A-D4575D88859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953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0</xdr:rowOff>
    </xdr:from>
    <xdr:ext cx="304800" cy="304800"/>
    <xdr:sp macro="" textlink="">
      <xdr:nvSpPr>
        <xdr:cNvPr id="251" name="AutoShape 3" descr="(question)">
          <a:extLst>
            <a:ext uri="{FF2B5EF4-FFF2-40B4-BE49-F238E27FC236}">
              <a16:creationId xmlns:a16="http://schemas.microsoft.com/office/drawing/2014/main" id="{C6C2537C-549B-4568-842D-708161FF62C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953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0</xdr:rowOff>
    </xdr:from>
    <xdr:ext cx="304800" cy="304800"/>
    <xdr:sp macro="" textlink="">
      <xdr:nvSpPr>
        <xdr:cNvPr id="252" name="AutoShape 3" descr="(question)">
          <a:extLst>
            <a:ext uri="{FF2B5EF4-FFF2-40B4-BE49-F238E27FC236}">
              <a16:creationId xmlns:a16="http://schemas.microsoft.com/office/drawing/2014/main" id="{DAB7C9F8-DDA0-4290-BC07-55986C90A69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953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0</xdr:rowOff>
    </xdr:from>
    <xdr:ext cx="304800" cy="304800"/>
    <xdr:sp macro="" textlink="">
      <xdr:nvSpPr>
        <xdr:cNvPr id="253" name="AutoShape 3" descr="(question)">
          <a:extLst>
            <a:ext uri="{FF2B5EF4-FFF2-40B4-BE49-F238E27FC236}">
              <a16:creationId xmlns:a16="http://schemas.microsoft.com/office/drawing/2014/main" id="{621E0179-FBCE-490B-8C94-9FFB4F6F311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953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0</xdr:rowOff>
    </xdr:from>
    <xdr:ext cx="304800" cy="304800"/>
    <xdr:sp macro="" textlink="">
      <xdr:nvSpPr>
        <xdr:cNvPr id="254" name="AutoShape 3" descr="(question)">
          <a:extLst>
            <a:ext uri="{FF2B5EF4-FFF2-40B4-BE49-F238E27FC236}">
              <a16:creationId xmlns:a16="http://schemas.microsoft.com/office/drawing/2014/main" id="{EBD7EFF9-EB06-47B0-817E-69ABAF4AB7B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0953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0</xdr:rowOff>
    </xdr:from>
    <xdr:ext cx="304800" cy="304800"/>
    <xdr:sp macro="" textlink="">
      <xdr:nvSpPr>
        <xdr:cNvPr id="255" name="AutoShape 3" descr="(question)">
          <a:extLst>
            <a:ext uri="{FF2B5EF4-FFF2-40B4-BE49-F238E27FC236}">
              <a16:creationId xmlns:a16="http://schemas.microsoft.com/office/drawing/2014/main" id="{9AD85562-8FE9-4DC1-BD1E-C7EE9AFB302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953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0</xdr:rowOff>
    </xdr:from>
    <xdr:ext cx="304800" cy="304800"/>
    <xdr:sp macro="" textlink="">
      <xdr:nvSpPr>
        <xdr:cNvPr id="256" name="AutoShape 3" descr="(question)">
          <a:extLst>
            <a:ext uri="{FF2B5EF4-FFF2-40B4-BE49-F238E27FC236}">
              <a16:creationId xmlns:a16="http://schemas.microsoft.com/office/drawing/2014/main" id="{6267BE74-89C4-4AE7-A13E-CF16E2CD25A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953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0</xdr:rowOff>
    </xdr:from>
    <xdr:ext cx="304800" cy="304800"/>
    <xdr:sp macro="" textlink="">
      <xdr:nvSpPr>
        <xdr:cNvPr id="257" name="AutoShape 3" descr="(question)">
          <a:extLst>
            <a:ext uri="{FF2B5EF4-FFF2-40B4-BE49-F238E27FC236}">
              <a16:creationId xmlns:a16="http://schemas.microsoft.com/office/drawing/2014/main" id="{72D96AC6-0A98-4830-ABF1-261BDDA8DF6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953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0</xdr:rowOff>
    </xdr:from>
    <xdr:ext cx="304800" cy="304800"/>
    <xdr:sp macro="" textlink="">
      <xdr:nvSpPr>
        <xdr:cNvPr id="258" name="AutoShape 3" descr="(question)">
          <a:extLst>
            <a:ext uri="{FF2B5EF4-FFF2-40B4-BE49-F238E27FC236}">
              <a16:creationId xmlns:a16="http://schemas.microsoft.com/office/drawing/2014/main" id="{36994821-1F8D-48F9-84AD-DC3CA65EFDC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953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0</xdr:rowOff>
    </xdr:from>
    <xdr:ext cx="304800" cy="304800"/>
    <xdr:sp macro="" textlink="">
      <xdr:nvSpPr>
        <xdr:cNvPr id="259" name="AutoShape 3" descr="(question)">
          <a:extLst>
            <a:ext uri="{FF2B5EF4-FFF2-40B4-BE49-F238E27FC236}">
              <a16:creationId xmlns:a16="http://schemas.microsoft.com/office/drawing/2014/main" id="{92482354-9A5F-4396-8887-6F5B4605578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0953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0</xdr:rowOff>
    </xdr:from>
    <xdr:ext cx="304800" cy="304800"/>
    <xdr:sp macro="" textlink="">
      <xdr:nvSpPr>
        <xdr:cNvPr id="260" name="AutoShape 3" descr="(question)">
          <a:extLst>
            <a:ext uri="{FF2B5EF4-FFF2-40B4-BE49-F238E27FC236}">
              <a16:creationId xmlns:a16="http://schemas.microsoft.com/office/drawing/2014/main" id="{0954C13F-6023-427F-8757-F7107BED54A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953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0</xdr:rowOff>
    </xdr:from>
    <xdr:ext cx="304800" cy="304800"/>
    <xdr:sp macro="" textlink="">
      <xdr:nvSpPr>
        <xdr:cNvPr id="261" name="AutoShape 3" descr="(question)">
          <a:extLst>
            <a:ext uri="{FF2B5EF4-FFF2-40B4-BE49-F238E27FC236}">
              <a16:creationId xmlns:a16="http://schemas.microsoft.com/office/drawing/2014/main" id="{DBD55BFB-A0CD-4EF6-BB34-1F0E54D7F87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953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0</xdr:rowOff>
    </xdr:from>
    <xdr:ext cx="304800" cy="304800"/>
    <xdr:sp macro="" textlink="">
      <xdr:nvSpPr>
        <xdr:cNvPr id="262" name="AutoShape 3" descr="(question)">
          <a:extLst>
            <a:ext uri="{FF2B5EF4-FFF2-40B4-BE49-F238E27FC236}">
              <a16:creationId xmlns:a16="http://schemas.microsoft.com/office/drawing/2014/main" id="{106EED58-988C-4C0F-8158-2728AE951E7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953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63" name="AutoShape 3" descr="(question)">
          <a:extLst>
            <a:ext uri="{FF2B5EF4-FFF2-40B4-BE49-F238E27FC236}">
              <a16:creationId xmlns:a16="http://schemas.microsoft.com/office/drawing/2014/main" id="{9A12004D-21C8-4576-841C-75F51D12242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64" name="AutoShape 3" descr="(question)">
          <a:extLst>
            <a:ext uri="{FF2B5EF4-FFF2-40B4-BE49-F238E27FC236}">
              <a16:creationId xmlns:a16="http://schemas.microsoft.com/office/drawing/2014/main" id="{0728A764-F4FC-4113-A8F4-143012511D0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65" name="AutoShape 3" descr="(question)">
          <a:extLst>
            <a:ext uri="{FF2B5EF4-FFF2-40B4-BE49-F238E27FC236}">
              <a16:creationId xmlns:a16="http://schemas.microsoft.com/office/drawing/2014/main" id="{E32695E0-7302-450A-A81D-836532AFC58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66" name="AutoShape 3" descr="(question)">
          <a:extLst>
            <a:ext uri="{FF2B5EF4-FFF2-40B4-BE49-F238E27FC236}">
              <a16:creationId xmlns:a16="http://schemas.microsoft.com/office/drawing/2014/main" id="{DE3F0ED9-5CF8-4DAD-B895-7FEC80FC8D7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67" name="AutoShape 3" descr="(question)">
          <a:extLst>
            <a:ext uri="{FF2B5EF4-FFF2-40B4-BE49-F238E27FC236}">
              <a16:creationId xmlns:a16="http://schemas.microsoft.com/office/drawing/2014/main" id="{10AB6A39-38E3-409B-83FE-E697E899534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68" name="AutoShape 3" descr="(question)">
          <a:extLst>
            <a:ext uri="{FF2B5EF4-FFF2-40B4-BE49-F238E27FC236}">
              <a16:creationId xmlns:a16="http://schemas.microsoft.com/office/drawing/2014/main" id="{291A44E3-B0DF-4026-9925-208BEC003EB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69" name="AutoShape 3" descr="(question)">
          <a:extLst>
            <a:ext uri="{FF2B5EF4-FFF2-40B4-BE49-F238E27FC236}">
              <a16:creationId xmlns:a16="http://schemas.microsoft.com/office/drawing/2014/main" id="{4A4D0CEA-6824-465C-8EAF-E070044292E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70" name="AutoShape 3" descr="(question)">
          <a:extLst>
            <a:ext uri="{FF2B5EF4-FFF2-40B4-BE49-F238E27FC236}">
              <a16:creationId xmlns:a16="http://schemas.microsoft.com/office/drawing/2014/main" id="{139C7708-476D-4D7B-8A95-0CDEED9F79F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71" name="AutoShape 3" descr="(question)">
          <a:extLst>
            <a:ext uri="{FF2B5EF4-FFF2-40B4-BE49-F238E27FC236}">
              <a16:creationId xmlns:a16="http://schemas.microsoft.com/office/drawing/2014/main" id="{6710556C-D85F-499A-B7D0-3086C555183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72" name="AutoShape 3" descr="(question)">
          <a:extLst>
            <a:ext uri="{FF2B5EF4-FFF2-40B4-BE49-F238E27FC236}">
              <a16:creationId xmlns:a16="http://schemas.microsoft.com/office/drawing/2014/main" id="{046623AA-9D20-4523-BC3D-05A7A9CEF1C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73" name="AutoShape 3" descr="(question)">
          <a:extLst>
            <a:ext uri="{FF2B5EF4-FFF2-40B4-BE49-F238E27FC236}">
              <a16:creationId xmlns:a16="http://schemas.microsoft.com/office/drawing/2014/main" id="{56E58CFC-7F89-4857-AF90-D80D175E28C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74" name="AutoShape 3" descr="(question)">
          <a:extLst>
            <a:ext uri="{FF2B5EF4-FFF2-40B4-BE49-F238E27FC236}">
              <a16:creationId xmlns:a16="http://schemas.microsoft.com/office/drawing/2014/main" id="{3F3F8DEB-9D37-4A5F-AA79-344F150ED65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75" name="AutoShape 3" descr="(question)">
          <a:extLst>
            <a:ext uri="{FF2B5EF4-FFF2-40B4-BE49-F238E27FC236}">
              <a16:creationId xmlns:a16="http://schemas.microsoft.com/office/drawing/2014/main" id="{E10F7D8A-FE41-482D-843D-3F084C6F35B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76" name="AutoShape 3" descr="(question)">
          <a:extLst>
            <a:ext uri="{FF2B5EF4-FFF2-40B4-BE49-F238E27FC236}">
              <a16:creationId xmlns:a16="http://schemas.microsoft.com/office/drawing/2014/main" id="{D935DC99-0601-4521-9DEA-D78E171948E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77" name="AutoShape 3" descr="(question)">
          <a:extLst>
            <a:ext uri="{FF2B5EF4-FFF2-40B4-BE49-F238E27FC236}">
              <a16:creationId xmlns:a16="http://schemas.microsoft.com/office/drawing/2014/main" id="{EF77D19B-B6A3-4537-BCBB-6B8A783E100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78" name="AutoShape 3" descr="(question)">
          <a:extLst>
            <a:ext uri="{FF2B5EF4-FFF2-40B4-BE49-F238E27FC236}">
              <a16:creationId xmlns:a16="http://schemas.microsoft.com/office/drawing/2014/main" id="{86945570-A153-4288-8042-49723BC92A0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79" name="AutoShape 3" descr="(question)">
          <a:extLst>
            <a:ext uri="{FF2B5EF4-FFF2-40B4-BE49-F238E27FC236}">
              <a16:creationId xmlns:a16="http://schemas.microsoft.com/office/drawing/2014/main" id="{FF30C21E-1B94-4C7A-A874-B92132D2D6E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80" name="AutoShape 3" descr="(question)">
          <a:extLst>
            <a:ext uri="{FF2B5EF4-FFF2-40B4-BE49-F238E27FC236}">
              <a16:creationId xmlns:a16="http://schemas.microsoft.com/office/drawing/2014/main" id="{22DC979E-1F9B-43A5-931C-6434FAE7D2F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81" name="AutoShape 3" descr="(question)">
          <a:extLst>
            <a:ext uri="{FF2B5EF4-FFF2-40B4-BE49-F238E27FC236}">
              <a16:creationId xmlns:a16="http://schemas.microsoft.com/office/drawing/2014/main" id="{5F9E5CDF-D3D7-4BD2-BAD3-FF42ABD9E09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82" name="AutoShape 3" descr="(question)">
          <a:extLst>
            <a:ext uri="{FF2B5EF4-FFF2-40B4-BE49-F238E27FC236}">
              <a16:creationId xmlns:a16="http://schemas.microsoft.com/office/drawing/2014/main" id="{A032E92D-524E-4504-851A-1CDAB318932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83" name="AutoShape 3" descr="(question)">
          <a:extLst>
            <a:ext uri="{FF2B5EF4-FFF2-40B4-BE49-F238E27FC236}">
              <a16:creationId xmlns:a16="http://schemas.microsoft.com/office/drawing/2014/main" id="{CA87ADE8-EFD0-4CDF-B85B-6E1085B61AD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84" name="AutoShape 3" descr="(question)">
          <a:extLst>
            <a:ext uri="{FF2B5EF4-FFF2-40B4-BE49-F238E27FC236}">
              <a16:creationId xmlns:a16="http://schemas.microsoft.com/office/drawing/2014/main" id="{458FF13F-7D5E-491A-91F0-A7331B84266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85" name="AutoShape 3" descr="(question)">
          <a:extLst>
            <a:ext uri="{FF2B5EF4-FFF2-40B4-BE49-F238E27FC236}">
              <a16:creationId xmlns:a16="http://schemas.microsoft.com/office/drawing/2014/main" id="{4FE0931D-9FE3-4290-81F0-1B2F5043ECB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86" name="AutoShape 3" descr="(question)">
          <a:extLst>
            <a:ext uri="{FF2B5EF4-FFF2-40B4-BE49-F238E27FC236}">
              <a16:creationId xmlns:a16="http://schemas.microsoft.com/office/drawing/2014/main" id="{2C37D43E-233A-46E1-84B8-61872EEF253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87" name="AutoShape 3" descr="(question)">
          <a:extLst>
            <a:ext uri="{FF2B5EF4-FFF2-40B4-BE49-F238E27FC236}">
              <a16:creationId xmlns:a16="http://schemas.microsoft.com/office/drawing/2014/main" id="{8068DC73-7AC4-451D-8C38-5485BBCCF75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88" name="AutoShape 3" descr="(question)">
          <a:extLst>
            <a:ext uri="{FF2B5EF4-FFF2-40B4-BE49-F238E27FC236}">
              <a16:creationId xmlns:a16="http://schemas.microsoft.com/office/drawing/2014/main" id="{97F0D9F6-B7B3-4199-8830-9A9EB0E2573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89" name="AutoShape 3" descr="(question)">
          <a:extLst>
            <a:ext uri="{FF2B5EF4-FFF2-40B4-BE49-F238E27FC236}">
              <a16:creationId xmlns:a16="http://schemas.microsoft.com/office/drawing/2014/main" id="{144DA88C-4067-49BD-9F4C-6EB20E1FA1E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90" name="AutoShape 3" descr="(question)">
          <a:extLst>
            <a:ext uri="{FF2B5EF4-FFF2-40B4-BE49-F238E27FC236}">
              <a16:creationId xmlns:a16="http://schemas.microsoft.com/office/drawing/2014/main" id="{B3A36255-E3E8-436B-AEB1-669CA576EAE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91" name="AutoShape 3" descr="(question)">
          <a:extLst>
            <a:ext uri="{FF2B5EF4-FFF2-40B4-BE49-F238E27FC236}">
              <a16:creationId xmlns:a16="http://schemas.microsoft.com/office/drawing/2014/main" id="{877C09CE-BACB-4991-A1F9-D70FC20AF79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92" name="AutoShape 3" descr="(question)">
          <a:extLst>
            <a:ext uri="{FF2B5EF4-FFF2-40B4-BE49-F238E27FC236}">
              <a16:creationId xmlns:a16="http://schemas.microsoft.com/office/drawing/2014/main" id="{36BE4E12-0466-4F2D-9165-17612E40646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293" name="AutoShape 3" descr="(question)">
          <a:extLst>
            <a:ext uri="{FF2B5EF4-FFF2-40B4-BE49-F238E27FC236}">
              <a16:creationId xmlns:a16="http://schemas.microsoft.com/office/drawing/2014/main" id="{B3560871-31DD-4A68-B218-53FCFA513BD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294" name="AutoShape 3" descr="(question)">
          <a:extLst>
            <a:ext uri="{FF2B5EF4-FFF2-40B4-BE49-F238E27FC236}">
              <a16:creationId xmlns:a16="http://schemas.microsoft.com/office/drawing/2014/main" id="{71B2848E-B451-42C6-90C3-CB383F32FE8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295" name="AutoShape 3" descr="(question)">
          <a:extLst>
            <a:ext uri="{FF2B5EF4-FFF2-40B4-BE49-F238E27FC236}">
              <a16:creationId xmlns:a16="http://schemas.microsoft.com/office/drawing/2014/main" id="{3788B626-FB6E-49E0-A867-D2BC3A0CBB6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296" name="AutoShape 3" descr="(question)">
          <a:extLst>
            <a:ext uri="{FF2B5EF4-FFF2-40B4-BE49-F238E27FC236}">
              <a16:creationId xmlns:a16="http://schemas.microsoft.com/office/drawing/2014/main" id="{01AA12F5-4EA2-40EB-96BD-918928814DA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297" name="AutoShape 3" descr="(question)">
          <a:extLst>
            <a:ext uri="{FF2B5EF4-FFF2-40B4-BE49-F238E27FC236}">
              <a16:creationId xmlns:a16="http://schemas.microsoft.com/office/drawing/2014/main" id="{E78272C8-481C-4AD7-9841-F02128C3CC7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298" name="AutoShape 3" descr="(question)">
          <a:extLst>
            <a:ext uri="{FF2B5EF4-FFF2-40B4-BE49-F238E27FC236}">
              <a16:creationId xmlns:a16="http://schemas.microsoft.com/office/drawing/2014/main" id="{560EBBB4-8C1D-468D-9FD5-6D937CCC2AF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299" name="AutoShape 3" descr="(question)">
          <a:extLst>
            <a:ext uri="{FF2B5EF4-FFF2-40B4-BE49-F238E27FC236}">
              <a16:creationId xmlns:a16="http://schemas.microsoft.com/office/drawing/2014/main" id="{48757BB3-139A-4DB2-9DE6-59FF3A4DA75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00" name="AutoShape 3" descr="(question)">
          <a:extLst>
            <a:ext uri="{FF2B5EF4-FFF2-40B4-BE49-F238E27FC236}">
              <a16:creationId xmlns:a16="http://schemas.microsoft.com/office/drawing/2014/main" id="{6F278689-A423-4E74-86E9-ED4AC9C3F49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01" name="AutoShape 3" descr="(question)">
          <a:extLst>
            <a:ext uri="{FF2B5EF4-FFF2-40B4-BE49-F238E27FC236}">
              <a16:creationId xmlns:a16="http://schemas.microsoft.com/office/drawing/2014/main" id="{BAE9F77F-0E13-4B49-BDC5-C83F0F8ADA5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02" name="AutoShape 3" descr="(question)">
          <a:extLst>
            <a:ext uri="{FF2B5EF4-FFF2-40B4-BE49-F238E27FC236}">
              <a16:creationId xmlns:a16="http://schemas.microsoft.com/office/drawing/2014/main" id="{EC3A59E2-CC73-4282-B902-1970D601C2C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03" name="AutoShape 3" descr="(question)">
          <a:extLst>
            <a:ext uri="{FF2B5EF4-FFF2-40B4-BE49-F238E27FC236}">
              <a16:creationId xmlns:a16="http://schemas.microsoft.com/office/drawing/2014/main" id="{650B8DAE-49C1-4B3D-97CA-40313881322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04" name="AutoShape 3" descr="(question)">
          <a:extLst>
            <a:ext uri="{FF2B5EF4-FFF2-40B4-BE49-F238E27FC236}">
              <a16:creationId xmlns:a16="http://schemas.microsoft.com/office/drawing/2014/main" id="{1B748A26-1D8F-4A2B-B550-B6FC5CEB77B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05" name="AutoShape 3" descr="(question)">
          <a:extLst>
            <a:ext uri="{FF2B5EF4-FFF2-40B4-BE49-F238E27FC236}">
              <a16:creationId xmlns:a16="http://schemas.microsoft.com/office/drawing/2014/main" id="{F196748C-C60F-4CFC-BFA7-F79D172BFC9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06" name="AutoShape 3" descr="(question)">
          <a:extLst>
            <a:ext uri="{FF2B5EF4-FFF2-40B4-BE49-F238E27FC236}">
              <a16:creationId xmlns:a16="http://schemas.microsoft.com/office/drawing/2014/main" id="{BE4495DB-33EA-4213-95E8-455202E4F94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07" name="AutoShape 3" descr="(question)">
          <a:extLst>
            <a:ext uri="{FF2B5EF4-FFF2-40B4-BE49-F238E27FC236}">
              <a16:creationId xmlns:a16="http://schemas.microsoft.com/office/drawing/2014/main" id="{C2ACECFD-C842-4A13-A63C-4BAA24F22CA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08" name="AutoShape 3" descr="(question)">
          <a:extLst>
            <a:ext uri="{FF2B5EF4-FFF2-40B4-BE49-F238E27FC236}">
              <a16:creationId xmlns:a16="http://schemas.microsoft.com/office/drawing/2014/main" id="{81FD039D-F09B-4C08-9AEE-5806565BFCA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09" name="AutoShape 3" descr="(question)">
          <a:extLst>
            <a:ext uri="{FF2B5EF4-FFF2-40B4-BE49-F238E27FC236}">
              <a16:creationId xmlns:a16="http://schemas.microsoft.com/office/drawing/2014/main" id="{4FD088F5-90F6-40CD-A95D-4C5671467E2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10" name="AutoShape 3" descr="(question)">
          <a:extLst>
            <a:ext uri="{FF2B5EF4-FFF2-40B4-BE49-F238E27FC236}">
              <a16:creationId xmlns:a16="http://schemas.microsoft.com/office/drawing/2014/main" id="{10DFEC72-72DB-4008-B034-1F874CD70D9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11" name="AutoShape 3" descr="(question)">
          <a:extLst>
            <a:ext uri="{FF2B5EF4-FFF2-40B4-BE49-F238E27FC236}">
              <a16:creationId xmlns:a16="http://schemas.microsoft.com/office/drawing/2014/main" id="{826534C9-86EE-45D7-8247-5D711C9BD2E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12" name="AutoShape 3" descr="(question)">
          <a:extLst>
            <a:ext uri="{FF2B5EF4-FFF2-40B4-BE49-F238E27FC236}">
              <a16:creationId xmlns:a16="http://schemas.microsoft.com/office/drawing/2014/main" id="{77E8433B-FDD7-44CF-9AA7-3CBF3992DF6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13" name="AutoShape 3" descr="(question)">
          <a:extLst>
            <a:ext uri="{FF2B5EF4-FFF2-40B4-BE49-F238E27FC236}">
              <a16:creationId xmlns:a16="http://schemas.microsoft.com/office/drawing/2014/main" id="{0D1902B8-EB52-4C86-8194-E203FACAC69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14" name="AutoShape 3" descr="(question)">
          <a:extLst>
            <a:ext uri="{FF2B5EF4-FFF2-40B4-BE49-F238E27FC236}">
              <a16:creationId xmlns:a16="http://schemas.microsoft.com/office/drawing/2014/main" id="{A72518B3-84F1-4D92-8349-6F3616E2931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15" name="AutoShape 3" descr="(question)">
          <a:extLst>
            <a:ext uri="{FF2B5EF4-FFF2-40B4-BE49-F238E27FC236}">
              <a16:creationId xmlns:a16="http://schemas.microsoft.com/office/drawing/2014/main" id="{EC825C3B-84C7-4B13-8751-3FAE2DB8C66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16" name="AutoShape 3" descr="(question)">
          <a:extLst>
            <a:ext uri="{FF2B5EF4-FFF2-40B4-BE49-F238E27FC236}">
              <a16:creationId xmlns:a16="http://schemas.microsoft.com/office/drawing/2014/main" id="{947B8D10-28EB-4A5E-8BAD-482FF016B6C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17" name="AutoShape 3" descr="(question)">
          <a:extLst>
            <a:ext uri="{FF2B5EF4-FFF2-40B4-BE49-F238E27FC236}">
              <a16:creationId xmlns:a16="http://schemas.microsoft.com/office/drawing/2014/main" id="{A4845556-9DD8-403B-9D87-CE283B18FAC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18" name="AutoShape 3" descr="(question)">
          <a:extLst>
            <a:ext uri="{FF2B5EF4-FFF2-40B4-BE49-F238E27FC236}">
              <a16:creationId xmlns:a16="http://schemas.microsoft.com/office/drawing/2014/main" id="{6D70EE91-C387-42F6-AAB8-289B2D4825A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19" name="AutoShape 3" descr="(question)">
          <a:extLst>
            <a:ext uri="{FF2B5EF4-FFF2-40B4-BE49-F238E27FC236}">
              <a16:creationId xmlns:a16="http://schemas.microsoft.com/office/drawing/2014/main" id="{EE4E6B6A-61EE-49A9-A3B3-4509A035196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20" name="AutoShape 3" descr="(question)">
          <a:extLst>
            <a:ext uri="{FF2B5EF4-FFF2-40B4-BE49-F238E27FC236}">
              <a16:creationId xmlns:a16="http://schemas.microsoft.com/office/drawing/2014/main" id="{7FA7728A-1D17-4060-AC52-3F187A06751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21" name="AutoShape 3" descr="(question)">
          <a:extLst>
            <a:ext uri="{FF2B5EF4-FFF2-40B4-BE49-F238E27FC236}">
              <a16:creationId xmlns:a16="http://schemas.microsoft.com/office/drawing/2014/main" id="{029D927B-F777-4CD4-B2B3-0802039DE7F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22" name="AutoShape 3" descr="(question)">
          <a:extLst>
            <a:ext uri="{FF2B5EF4-FFF2-40B4-BE49-F238E27FC236}">
              <a16:creationId xmlns:a16="http://schemas.microsoft.com/office/drawing/2014/main" id="{3B1DE573-280E-4F1B-BC31-46E97F9DAB0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23" name="AutoShape 3" descr="(question)">
          <a:extLst>
            <a:ext uri="{FF2B5EF4-FFF2-40B4-BE49-F238E27FC236}">
              <a16:creationId xmlns:a16="http://schemas.microsoft.com/office/drawing/2014/main" id="{A24F9AC9-3FA4-459B-9B8D-C3FBCEFDDE8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24" name="AutoShape 3" descr="(question)">
          <a:extLst>
            <a:ext uri="{FF2B5EF4-FFF2-40B4-BE49-F238E27FC236}">
              <a16:creationId xmlns:a16="http://schemas.microsoft.com/office/drawing/2014/main" id="{8AA6D6F9-3C12-4816-A179-26C7160FD03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25" name="AutoShape 3" descr="(question)">
          <a:extLst>
            <a:ext uri="{FF2B5EF4-FFF2-40B4-BE49-F238E27FC236}">
              <a16:creationId xmlns:a16="http://schemas.microsoft.com/office/drawing/2014/main" id="{461A2C42-7FDE-49F5-ACEA-3B32232ACEB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26" name="AutoShape 3" descr="(question)">
          <a:extLst>
            <a:ext uri="{FF2B5EF4-FFF2-40B4-BE49-F238E27FC236}">
              <a16:creationId xmlns:a16="http://schemas.microsoft.com/office/drawing/2014/main" id="{2AF9E0CE-4B04-401D-BDC6-B354A5D6810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27" name="AutoShape 3" descr="(question)">
          <a:extLst>
            <a:ext uri="{FF2B5EF4-FFF2-40B4-BE49-F238E27FC236}">
              <a16:creationId xmlns:a16="http://schemas.microsoft.com/office/drawing/2014/main" id="{87B7CAE9-9377-44DC-842B-CC1CC1B11EB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28" name="AutoShape 3" descr="(question)">
          <a:extLst>
            <a:ext uri="{FF2B5EF4-FFF2-40B4-BE49-F238E27FC236}">
              <a16:creationId xmlns:a16="http://schemas.microsoft.com/office/drawing/2014/main" id="{BB00BAB4-FC22-45AE-846C-2DFBADECF31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29" name="AutoShape 3" descr="(question)">
          <a:extLst>
            <a:ext uri="{FF2B5EF4-FFF2-40B4-BE49-F238E27FC236}">
              <a16:creationId xmlns:a16="http://schemas.microsoft.com/office/drawing/2014/main" id="{B6446311-4D84-4040-9F52-4F8167B5F72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30" name="AutoShape 3" descr="(question)">
          <a:extLst>
            <a:ext uri="{FF2B5EF4-FFF2-40B4-BE49-F238E27FC236}">
              <a16:creationId xmlns:a16="http://schemas.microsoft.com/office/drawing/2014/main" id="{386C9548-D7F6-4B23-86F0-DDD6B637A24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31" name="AutoShape 3" descr="(question)">
          <a:extLst>
            <a:ext uri="{FF2B5EF4-FFF2-40B4-BE49-F238E27FC236}">
              <a16:creationId xmlns:a16="http://schemas.microsoft.com/office/drawing/2014/main" id="{BAEE5CD2-88A0-4CDE-B216-323C0B114BB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32" name="AutoShape 3" descr="(question)">
          <a:extLst>
            <a:ext uri="{FF2B5EF4-FFF2-40B4-BE49-F238E27FC236}">
              <a16:creationId xmlns:a16="http://schemas.microsoft.com/office/drawing/2014/main" id="{47B4D11E-9333-4864-A36E-E41DA810965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33" name="AutoShape 3" descr="(question)">
          <a:extLst>
            <a:ext uri="{FF2B5EF4-FFF2-40B4-BE49-F238E27FC236}">
              <a16:creationId xmlns:a16="http://schemas.microsoft.com/office/drawing/2014/main" id="{A4F982C6-D041-4F14-AFAE-F5C51EDCB8B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34" name="AutoShape 3" descr="(question)">
          <a:extLst>
            <a:ext uri="{FF2B5EF4-FFF2-40B4-BE49-F238E27FC236}">
              <a16:creationId xmlns:a16="http://schemas.microsoft.com/office/drawing/2014/main" id="{5F3F7DBB-78D0-4A49-AEE8-E5CC5815F21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35" name="AutoShape 3" descr="(question)">
          <a:extLst>
            <a:ext uri="{FF2B5EF4-FFF2-40B4-BE49-F238E27FC236}">
              <a16:creationId xmlns:a16="http://schemas.microsoft.com/office/drawing/2014/main" id="{10E52EB1-D25C-458E-8046-1EAFCC4AAC2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36" name="AutoShape 3" descr="(question)">
          <a:extLst>
            <a:ext uri="{FF2B5EF4-FFF2-40B4-BE49-F238E27FC236}">
              <a16:creationId xmlns:a16="http://schemas.microsoft.com/office/drawing/2014/main" id="{91B768CD-CEF0-4585-A94B-0BDC2D9E30B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37" name="AutoShape 3" descr="(question)">
          <a:extLst>
            <a:ext uri="{FF2B5EF4-FFF2-40B4-BE49-F238E27FC236}">
              <a16:creationId xmlns:a16="http://schemas.microsoft.com/office/drawing/2014/main" id="{6DA80ADD-3F0D-44A0-A3BE-E11E7570B9A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38" name="AutoShape 3" descr="(question)">
          <a:extLst>
            <a:ext uri="{FF2B5EF4-FFF2-40B4-BE49-F238E27FC236}">
              <a16:creationId xmlns:a16="http://schemas.microsoft.com/office/drawing/2014/main" id="{EF8D69B1-7E39-45FE-B8A4-EC6794AF53B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39" name="AutoShape 3" descr="(question)">
          <a:extLst>
            <a:ext uri="{FF2B5EF4-FFF2-40B4-BE49-F238E27FC236}">
              <a16:creationId xmlns:a16="http://schemas.microsoft.com/office/drawing/2014/main" id="{61D4310C-56E0-45E3-814E-B391F8264B5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40" name="AutoShape 3" descr="(question)">
          <a:extLst>
            <a:ext uri="{FF2B5EF4-FFF2-40B4-BE49-F238E27FC236}">
              <a16:creationId xmlns:a16="http://schemas.microsoft.com/office/drawing/2014/main" id="{49D34BD5-C62F-4142-AA4F-7F522647F45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41" name="AutoShape 3" descr="(question)">
          <a:extLst>
            <a:ext uri="{FF2B5EF4-FFF2-40B4-BE49-F238E27FC236}">
              <a16:creationId xmlns:a16="http://schemas.microsoft.com/office/drawing/2014/main" id="{06B2B855-2722-4BE6-99BD-9722C9A9677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42" name="AutoShape 3" descr="(question)">
          <a:extLst>
            <a:ext uri="{FF2B5EF4-FFF2-40B4-BE49-F238E27FC236}">
              <a16:creationId xmlns:a16="http://schemas.microsoft.com/office/drawing/2014/main" id="{73B9BD08-033F-4184-A71A-A28124DB105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43" name="AutoShape 3" descr="(question)">
          <a:extLst>
            <a:ext uri="{FF2B5EF4-FFF2-40B4-BE49-F238E27FC236}">
              <a16:creationId xmlns:a16="http://schemas.microsoft.com/office/drawing/2014/main" id="{7629C174-E776-4777-9499-B170D83A06B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44" name="AutoShape 3" descr="(question)">
          <a:extLst>
            <a:ext uri="{FF2B5EF4-FFF2-40B4-BE49-F238E27FC236}">
              <a16:creationId xmlns:a16="http://schemas.microsoft.com/office/drawing/2014/main" id="{8491C99E-48B5-4694-8565-F73F642054B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45" name="AutoShape 3" descr="(question)">
          <a:extLst>
            <a:ext uri="{FF2B5EF4-FFF2-40B4-BE49-F238E27FC236}">
              <a16:creationId xmlns:a16="http://schemas.microsoft.com/office/drawing/2014/main" id="{7891789D-0354-41EF-B7EB-E6831DE062F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46" name="AutoShape 3" descr="(question)">
          <a:extLst>
            <a:ext uri="{FF2B5EF4-FFF2-40B4-BE49-F238E27FC236}">
              <a16:creationId xmlns:a16="http://schemas.microsoft.com/office/drawing/2014/main" id="{CB9AC7B9-156E-4076-B272-1DD3CFE8EA9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47" name="AutoShape 3" descr="(question)">
          <a:extLst>
            <a:ext uri="{FF2B5EF4-FFF2-40B4-BE49-F238E27FC236}">
              <a16:creationId xmlns:a16="http://schemas.microsoft.com/office/drawing/2014/main" id="{8EBE8F57-53ED-4738-9E1D-5C52E41C63E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48" name="AutoShape 3" descr="(question)">
          <a:extLst>
            <a:ext uri="{FF2B5EF4-FFF2-40B4-BE49-F238E27FC236}">
              <a16:creationId xmlns:a16="http://schemas.microsoft.com/office/drawing/2014/main" id="{D5909087-CE67-41CA-8C38-8E5BAA4D967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49" name="AutoShape 3" descr="(question)">
          <a:extLst>
            <a:ext uri="{FF2B5EF4-FFF2-40B4-BE49-F238E27FC236}">
              <a16:creationId xmlns:a16="http://schemas.microsoft.com/office/drawing/2014/main" id="{5277B211-A1A1-4200-9FE6-3018FCC41C3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50" name="AutoShape 3" descr="(question)">
          <a:extLst>
            <a:ext uri="{FF2B5EF4-FFF2-40B4-BE49-F238E27FC236}">
              <a16:creationId xmlns:a16="http://schemas.microsoft.com/office/drawing/2014/main" id="{391606FF-1EDF-46D8-A01B-4B93EA34110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51" name="AutoShape 3" descr="(question)">
          <a:extLst>
            <a:ext uri="{FF2B5EF4-FFF2-40B4-BE49-F238E27FC236}">
              <a16:creationId xmlns:a16="http://schemas.microsoft.com/office/drawing/2014/main" id="{ADA7AADA-DA78-40E8-9A97-E5F5F23AF5A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52" name="AutoShape 3" descr="(question)">
          <a:extLst>
            <a:ext uri="{FF2B5EF4-FFF2-40B4-BE49-F238E27FC236}">
              <a16:creationId xmlns:a16="http://schemas.microsoft.com/office/drawing/2014/main" id="{B4737680-4629-4B6E-B037-AE76D50D00F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53" name="AutoShape 3" descr="(question)">
          <a:extLst>
            <a:ext uri="{FF2B5EF4-FFF2-40B4-BE49-F238E27FC236}">
              <a16:creationId xmlns:a16="http://schemas.microsoft.com/office/drawing/2014/main" id="{1A103B50-B06E-46EB-9DB8-9F005DD7116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54" name="AutoShape 3" descr="(question)">
          <a:extLst>
            <a:ext uri="{FF2B5EF4-FFF2-40B4-BE49-F238E27FC236}">
              <a16:creationId xmlns:a16="http://schemas.microsoft.com/office/drawing/2014/main" id="{09D649FC-1E29-452F-B696-C8059709C73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55" name="AutoShape 3" descr="(question)">
          <a:extLst>
            <a:ext uri="{FF2B5EF4-FFF2-40B4-BE49-F238E27FC236}">
              <a16:creationId xmlns:a16="http://schemas.microsoft.com/office/drawing/2014/main" id="{C12B0821-88E3-445D-9D30-1EF479F0BE0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56" name="AutoShape 3" descr="(question)">
          <a:extLst>
            <a:ext uri="{FF2B5EF4-FFF2-40B4-BE49-F238E27FC236}">
              <a16:creationId xmlns:a16="http://schemas.microsoft.com/office/drawing/2014/main" id="{E410FFBE-72DC-4042-8115-C0F64BC5FC8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57" name="AutoShape 3" descr="(question)">
          <a:extLst>
            <a:ext uri="{FF2B5EF4-FFF2-40B4-BE49-F238E27FC236}">
              <a16:creationId xmlns:a16="http://schemas.microsoft.com/office/drawing/2014/main" id="{700344BF-5D1E-437B-BA9A-D20037135D4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58" name="AutoShape 3" descr="(question)">
          <a:extLst>
            <a:ext uri="{FF2B5EF4-FFF2-40B4-BE49-F238E27FC236}">
              <a16:creationId xmlns:a16="http://schemas.microsoft.com/office/drawing/2014/main" id="{AF639015-03F3-4442-B67E-73B6B7A0AFD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59" name="AutoShape 3" descr="(question)">
          <a:extLst>
            <a:ext uri="{FF2B5EF4-FFF2-40B4-BE49-F238E27FC236}">
              <a16:creationId xmlns:a16="http://schemas.microsoft.com/office/drawing/2014/main" id="{906574CD-8F94-478D-AB9A-8BD027E9436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60" name="AutoShape 3" descr="(question)">
          <a:extLst>
            <a:ext uri="{FF2B5EF4-FFF2-40B4-BE49-F238E27FC236}">
              <a16:creationId xmlns:a16="http://schemas.microsoft.com/office/drawing/2014/main" id="{6C68C599-033F-4B7A-94FD-CA915D29E95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61" name="AutoShape 3" descr="(question)">
          <a:extLst>
            <a:ext uri="{FF2B5EF4-FFF2-40B4-BE49-F238E27FC236}">
              <a16:creationId xmlns:a16="http://schemas.microsoft.com/office/drawing/2014/main" id="{C6FE2836-3014-413D-9CB1-346DEB536DF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62" name="AutoShape 3" descr="(question)">
          <a:extLst>
            <a:ext uri="{FF2B5EF4-FFF2-40B4-BE49-F238E27FC236}">
              <a16:creationId xmlns:a16="http://schemas.microsoft.com/office/drawing/2014/main" id="{B213FDBE-24CA-4D9D-B5E0-940522E2E5F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63" name="AutoShape 3" descr="(question)">
          <a:extLst>
            <a:ext uri="{FF2B5EF4-FFF2-40B4-BE49-F238E27FC236}">
              <a16:creationId xmlns:a16="http://schemas.microsoft.com/office/drawing/2014/main" id="{2821952D-6A70-453E-9EC2-C44D24D163D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64" name="AutoShape 3" descr="(question)">
          <a:extLst>
            <a:ext uri="{FF2B5EF4-FFF2-40B4-BE49-F238E27FC236}">
              <a16:creationId xmlns:a16="http://schemas.microsoft.com/office/drawing/2014/main" id="{52E69DB6-3FFA-45EA-ADB3-740229BECF0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65" name="AutoShape 3" descr="(question)">
          <a:extLst>
            <a:ext uri="{FF2B5EF4-FFF2-40B4-BE49-F238E27FC236}">
              <a16:creationId xmlns:a16="http://schemas.microsoft.com/office/drawing/2014/main" id="{490FC034-D66F-4842-903B-6C075B664ED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66" name="AutoShape 3" descr="(question)">
          <a:extLst>
            <a:ext uri="{FF2B5EF4-FFF2-40B4-BE49-F238E27FC236}">
              <a16:creationId xmlns:a16="http://schemas.microsoft.com/office/drawing/2014/main" id="{E4DCE702-9063-4DD4-8A13-28C8D03AE5B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67" name="AutoShape 3" descr="(question)">
          <a:extLst>
            <a:ext uri="{FF2B5EF4-FFF2-40B4-BE49-F238E27FC236}">
              <a16:creationId xmlns:a16="http://schemas.microsoft.com/office/drawing/2014/main" id="{A420FD38-357D-4765-AE6E-1ADB9FAF110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68" name="AutoShape 3" descr="(question)">
          <a:extLst>
            <a:ext uri="{FF2B5EF4-FFF2-40B4-BE49-F238E27FC236}">
              <a16:creationId xmlns:a16="http://schemas.microsoft.com/office/drawing/2014/main" id="{3699544B-9B34-4F74-816C-FFE5E3EA39F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69" name="AutoShape 3" descr="(question)">
          <a:extLst>
            <a:ext uri="{FF2B5EF4-FFF2-40B4-BE49-F238E27FC236}">
              <a16:creationId xmlns:a16="http://schemas.microsoft.com/office/drawing/2014/main" id="{473EFA9E-DE25-47D9-A07D-7DA1DDC90B1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70" name="AutoShape 3" descr="(question)">
          <a:extLst>
            <a:ext uri="{FF2B5EF4-FFF2-40B4-BE49-F238E27FC236}">
              <a16:creationId xmlns:a16="http://schemas.microsoft.com/office/drawing/2014/main" id="{E12F3463-8AFB-4190-A632-BBF1ADD8761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71" name="AutoShape 3" descr="(question)">
          <a:extLst>
            <a:ext uri="{FF2B5EF4-FFF2-40B4-BE49-F238E27FC236}">
              <a16:creationId xmlns:a16="http://schemas.microsoft.com/office/drawing/2014/main" id="{2072BF15-ECE9-4FAD-9EC9-6E169421EF8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72" name="AutoShape 3" descr="(question)">
          <a:extLst>
            <a:ext uri="{FF2B5EF4-FFF2-40B4-BE49-F238E27FC236}">
              <a16:creationId xmlns:a16="http://schemas.microsoft.com/office/drawing/2014/main" id="{A1C7F5D5-2E4A-4978-B544-050DB871DC5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73" name="AutoShape 3" descr="(question)">
          <a:extLst>
            <a:ext uri="{FF2B5EF4-FFF2-40B4-BE49-F238E27FC236}">
              <a16:creationId xmlns:a16="http://schemas.microsoft.com/office/drawing/2014/main" id="{43D101D2-F316-4687-931B-86077F86D3C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74" name="AutoShape 3" descr="(question)">
          <a:extLst>
            <a:ext uri="{FF2B5EF4-FFF2-40B4-BE49-F238E27FC236}">
              <a16:creationId xmlns:a16="http://schemas.microsoft.com/office/drawing/2014/main" id="{F5A87B3A-20A5-4212-87C1-4BD92D36B76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75" name="AutoShape 3" descr="(question)">
          <a:extLst>
            <a:ext uri="{FF2B5EF4-FFF2-40B4-BE49-F238E27FC236}">
              <a16:creationId xmlns:a16="http://schemas.microsoft.com/office/drawing/2014/main" id="{C097E8A0-40AE-4CE6-A014-313D83658DB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76" name="AutoShape 3" descr="(question)">
          <a:extLst>
            <a:ext uri="{FF2B5EF4-FFF2-40B4-BE49-F238E27FC236}">
              <a16:creationId xmlns:a16="http://schemas.microsoft.com/office/drawing/2014/main" id="{7FEDB3CF-6B3E-4F29-93FB-9C695708A92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77" name="AutoShape 3" descr="(question)">
          <a:extLst>
            <a:ext uri="{FF2B5EF4-FFF2-40B4-BE49-F238E27FC236}">
              <a16:creationId xmlns:a16="http://schemas.microsoft.com/office/drawing/2014/main" id="{38AD7F3B-C115-4786-B466-1694797C920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78" name="AutoShape 3" descr="(question)">
          <a:extLst>
            <a:ext uri="{FF2B5EF4-FFF2-40B4-BE49-F238E27FC236}">
              <a16:creationId xmlns:a16="http://schemas.microsoft.com/office/drawing/2014/main" id="{6EA228EA-9D3F-482E-BB69-BE8FACE26C1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79" name="AutoShape 3" descr="(question)">
          <a:extLst>
            <a:ext uri="{FF2B5EF4-FFF2-40B4-BE49-F238E27FC236}">
              <a16:creationId xmlns:a16="http://schemas.microsoft.com/office/drawing/2014/main" id="{1DD46D05-825F-4F55-A454-04D4661AD1A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80" name="AutoShape 3" descr="(question)">
          <a:extLst>
            <a:ext uri="{FF2B5EF4-FFF2-40B4-BE49-F238E27FC236}">
              <a16:creationId xmlns:a16="http://schemas.microsoft.com/office/drawing/2014/main" id="{DA9B1B94-9EC3-4E15-AAB4-2B30DD1C5EB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81" name="AutoShape 3" descr="(question)">
          <a:extLst>
            <a:ext uri="{FF2B5EF4-FFF2-40B4-BE49-F238E27FC236}">
              <a16:creationId xmlns:a16="http://schemas.microsoft.com/office/drawing/2014/main" id="{710540F6-D2D0-431D-8298-3C650CD815E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82" name="AutoShape 3" descr="(question)">
          <a:extLst>
            <a:ext uri="{FF2B5EF4-FFF2-40B4-BE49-F238E27FC236}">
              <a16:creationId xmlns:a16="http://schemas.microsoft.com/office/drawing/2014/main" id="{D8C8F64C-BF57-4367-8E5F-60973684FB5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83" name="AutoShape 3" descr="(question)">
          <a:extLst>
            <a:ext uri="{FF2B5EF4-FFF2-40B4-BE49-F238E27FC236}">
              <a16:creationId xmlns:a16="http://schemas.microsoft.com/office/drawing/2014/main" id="{37FE638A-BC7B-4948-96C0-028DCA9F557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84" name="AutoShape 3" descr="(question)">
          <a:extLst>
            <a:ext uri="{FF2B5EF4-FFF2-40B4-BE49-F238E27FC236}">
              <a16:creationId xmlns:a16="http://schemas.microsoft.com/office/drawing/2014/main" id="{3F32122A-66EF-4608-BF83-3747C5B0412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85" name="AutoShape 3" descr="(question)">
          <a:extLst>
            <a:ext uri="{FF2B5EF4-FFF2-40B4-BE49-F238E27FC236}">
              <a16:creationId xmlns:a16="http://schemas.microsoft.com/office/drawing/2014/main" id="{7BB07912-1CCF-4BBF-A88B-48A3FEBAE30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86" name="AutoShape 3" descr="(question)">
          <a:extLst>
            <a:ext uri="{FF2B5EF4-FFF2-40B4-BE49-F238E27FC236}">
              <a16:creationId xmlns:a16="http://schemas.microsoft.com/office/drawing/2014/main" id="{56F7031D-6D82-44A3-BEBE-62A46017445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87" name="AutoShape 3" descr="(question)">
          <a:extLst>
            <a:ext uri="{FF2B5EF4-FFF2-40B4-BE49-F238E27FC236}">
              <a16:creationId xmlns:a16="http://schemas.microsoft.com/office/drawing/2014/main" id="{8DC4C1D1-B55D-41E4-8E62-A1882DF8410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88" name="AutoShape 3" descr="(question)">
          <a:extLst>
            <a:ext uri="{FF2B5EF4-FFF2-40B4-BE49-F238E27FC236}">
              <a16:creationId xmlns:a16="http://schemas.microsoft.com/office/drawing/2014/main" id="{618F0125-62AE-45CF-A702-071EB8F8FCE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89" name="AutoShape 3" descr="(question)">
          <a:extLst>
            <a:ext uri="{FF2B5EF4-FFF2-40B4-BE49-F238E27FC236}">
              <a16:creationId xmlns:a16="http://schemas.microsoft.com/office/drawing/2014/main" id="{0DBA78BA-80FB-4366-BEC6-5AD067ED8F5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90" name="AutoShape 3" descr="(question)">
          <a:extLst>
            <a:ext uri="{FF2B5EF4-FFF2-40B4-BE49-F238E27FC236}">
              <a16:creationId xmlns:a16="http://schemas.microsoft.com/office/drawing/2014/main" id="{D363CAA3-EBBC-45F5-B2EE-466B11CD162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91" name="AutoShape 3" descr="(question)">
          <a:extLst>
            <a:ext uri="{FF2B5EF4-FFF2-40B4-BE49-F238E27FC236}">
              <a16:creationId xmlns:a16="http://schemas.microsoft.com/office/drawing/2014/main" id="{A7D3ED41-9EB5-4D64-9EB7-247D827E85B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92" name="AutoShape 3" descr="(question)">
          <a:extLst>
            <a:ext uri="{FF2B5EF4-FFF2-40B4-BE49-F238E27FC236}">
              <a16:creationId xmlns:a16="http://schemas.microsoft.com/office/drawing/2014/main" id="{95A78AA9-CEBF-4BBE-95A2-90C44749C31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93" name="AutoShape 3" descr="(question)">
          <a:extLst>
            <a:ext uri="{FF2B5EF4-FFF2-40B4-BE49-F238E27FC236}">
              <a16:creationId xmlns:a16="http://schemas.microsoft.com/office/drawing/2014/main" id="{2F9DE20A-437B-4A66-AFA5-C7ED66702B9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94" name="AutoShape 3" descr="(question)">
          <a:extLst>
            <a:ext uri="{FF2B5EF4-FFF2-40B4-BE49-F238E27FC236}">
              <a16:creationId xmlns:a16="http://schemas.microsoft.com/office/drawing/2014/main" id="{43DB4FBC-2A22-4F6B-A467-87A962980C1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95" name="AutoShape 3" descr="(question)">
          <a:extLst>
            <a:ext uri="{FF2B5EF4-FFF2-40B4-BE49-F238E27FC236}">
              <a16:creationId xmlns:a16="http://schemas.microsoft.com/office/drawing/2014/main" id="{8A4C94C5-96A9-41D7-856A-F3E92A7EC03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96" name="AutoShape 3" descr="(question)">
          <a:extLst>
            <a:ext uri="{FF2B5EF4-FFF2-40B4-BE49-F238E27FC236}">
              <a16:creationId xmlns:a16="http://schemas.microsoft.com/office/drawing/2014/main" id="{2F21A99D-0821-4F92-9128-88133953DBB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97" name="AutoShape 3" descr="(question)">
          <a:extLst>
            <a:ext uri="{FF2B5EF4-FFF2-40B4-BE49-F238E27FC236}">
              <a16:creationId xmlns:a16="http://schemas.microsoft.com/office/drawing/2014/main" id="{CC4C98B4-6B23-45D2-8303-7BC3D5494A3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98" name="AutoShape 3" descr="(question)">
          <a:extLst>
            <a:ext uri="{FF2B5EF4-FFF2-40B4-BE49-F238E27FC236}">
              <a16:creationId xmlns:a16="http://schemas.microsoft.com/office/drawing/2014/main" id="{E77E3FB3-85C7-4823-91D6-7D8051DB8B2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99" name="AutoShape 3" descr="(question)">
          <a:extLst>
            <a:ext uri="{FF2B5EF4-FFF2-40B4-BE49-F238E27FC236}">
              <a16:creationId xmlns:a16="http://schemas.microsoft.com/office/drawing/2014/main" id="{7DAEA0C9-09ED-4899-96B9-AE2679B8142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00" name="AutoShape 3" descr="(question)">
          <a:extLst>
            <a:ext uri="{FF2B5EF4-FFF2-40B4-BE49-F238E27FC236}">
              <a16:creationId xmlns:a16="http://schemas.microsoft.com/office/drawing/2014/main" id="{D6EC6BE7-C1DA-4645-85B9-CEC23624454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01" name="AutoShape 3" descr="(question)">
          <a:extLst>
            <a:ext uri="{FF2B5EF4-FFF2-40B4-BE49-F238E27FC236}">
              <a16:creationId xmlns:a16="http://schemas.microsoft.com/office/drawing/2014/main" id="{560A3AF7-DE91-4D7A-BAC9-D9CEE01F5E2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02" name="AutoShape 3" descr="(question)">
          <a:extLst>
            <a:ext uri="{FF2B5EF4-FFF2-40B4-BE49-F238E27FC236}">
              <a16:creationId xmlns:a16="http://schemas.microsoft.com/office/drawing/2014/main" id="{4865D2F8-6275-4B4C-9BE6-FC5ED7AD025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03" name="AutoShape 3" descr="(question)">
          <a:extLst>
            <a:ext uri="{FF2B5EF4-FFF2-40B4-BE49-F238E27FC236}">
              <a16:creationId xmlns:a16="http://schemas.microsoft.com/office/drawing/2014/main" id="{85676377-0EF4-4D78-87B3-07C77C3DE7A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04" name="AutoShape 3" descr="(question)">
          <a:extLst>
            <a:ext uri="{FF2B5EF4-FFF2-40B4-BE49-F238E27FC236}">
              <a16:creationId xmlns:a16="http://schemas.microsoft.com/office/drawing/2014/main" id="{998F36F1-7828-4F40-BDC2-3CEEF61FC3D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05" name="AutoShape 3" descr="(question)">
          <a:extLst>
            <a:ext uri="{FF2B5EF4-FFF2-40B4-BE49-F238E27FC236}">
              <a16:creationId xmlns:a16="http://schemas.microsoft.com/office/drawing/2014/main" id="{2B0359DA-29EA-440A-B64A-6A88E01307E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06" name="AutoShape 3" descr="(question)">
          <a:extLst>
            <a:ext uri="{FF2B5EF4-FFF2-40B4-BE49-F238E27FC236}">
              <a16:creationId xmlns:a16="http://schemas.microsoft.com/office/drawing/2014/main" id="{8A4FEA86-B847-4E3F-99CA-469FC470EFA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07" name="AutoShape 3" descr="(question)">
          <a:extLst>
            <a:ext uri="{FF2B5EF4-FFF2-40B4-BE49-F238E27FC236}">
              <a16:creationId xmlns:a16="http://schemas.microsoft.com/office/drawing/2014/main" id="{E793951F-79DD-4B6F-9747-98B3CD8FEA8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08" name="AutoShape 3" descr="(question)">
          <a:extLst>
            <a:ext uri="{FF2B5EF4-FFF2-40B4-BE49-F238E27FC236}">
              <a16:creationId xmlns:a16="http://schemas.microsoft.com/office/drawing/2014/main" id="{B07EF9FA-3B15-4E3A-8B00-0C4B5BCB8D8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09" name="AutoShape 3" descr="(question)">
          <a:extLst>
            <a:ext uri="{FF2B5EF4-FFF2-40B4-BE49-F238E27FC236}">
              <a16:creationId xmlns:a16="http://schemas.microsoft.com/office/drawing/2014/main" id="{7CD861B7-0371-46C9-A3AC-FF95146636E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10" name="AutoShape 3" descr="(question)">
          <a:extLst>
            <a:ext uri="{FF2B5EF4-FFF2-40B4-BE49-F238E27FC236}">
              <a16:creationId xmlns:a16="http://schemas.microsoft.com/office/drawing/2014/main" id="{9657E731-4741-4598-82DC-80C65445467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11" name="AutoShape 3" descr="(question)">
          <a:extLst>
            <a:ext uri="{FF2B5EF4-FFF2-40B4-BE49-F238E27FC236}">
              <a16:creationId xmlns:a16="http://schemas.microsoft.com/office/drawing/2014/main" id="{9ED020A5-3A3E-499D-9228-BE3A225E39F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12" name="AutoShape 3" descr="(question)">
          <a:extLst>
            <a:ext uri="{FF2B5EF4-FFF2-40B4-BE49-F238E27FC236}">
              <a16:creationId xmlns:a16="http://schemas.microsoft.com/office/drawing/2014/main" id="{E2B6ADC7-C18E-45A5-B944-B7B72305F4D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13" name="AutoShape 3" descr="(question)">
          <a:extLst>
            <a:ext uri="{FF2B5EF4-FFF2-40B4-BE49-F238E27FC236}">
              <a16:creationId xmlns:a16="http://schemas.microsoft.com/office/drawing/2014/main" id="{B553FC5F-86E0-488A-BB45-732D6582736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14" name="AutoShape 3" descr="(question)">
          <a:extLst>
            <a:ext uri="{FF2B5EF4-FFF2-40B4-BE49-F238E27FC236}">
              <a16:creationId xmlns:a16="http://schemas.microsoft.com/office/drawing/2014/main" id="{2255D14B-F380-41D0-B346-F8AE97F851B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15" name="AutoShape 3" descr="(question)">
          <a:extLst>
            <a:ext uri="{FF2B5EF4-FFF2-40B4-BE49-F238E27FC236}">
              <a16:creationId xmlns:a16="http://schemas.microsoft.com/office/drawing/2014/main" id="{AA7A74D9-DBF9-44B4-B57F-38BAD2DAF88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16" name="AutoShape 3" descr="(question)">
          <a:extLst>
            <a:ext uri="{FF2B5EF4-FFF2-40B4-BE49-F238E27FC236}">
              <a16:creationId xmlns:a16="http://schemas.microsoft.com/office/drawing/2014/main" id="{B43D9346-93EA-437C-9730-E2DE889787C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17" name="AutoShape 3" descr="(question)">
          <a:extLst>
            <a:ext uri="{FF2B5EF4-FFF2-40B4-BE49-F238E27FC236}">
              <a16:creationId xmlns:a16="http://schemas.microsoft.com/office/drawing/2014/main" id="{555DBCEB-3F06-4CF8-90D6-31812953FA7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18" name="AutoShape 3" descr="(question)">
          <a:extLst>
            <a:ext uri="{FF2B5EF4-FFF2-40B4-BE49-F238E27FC236}">
              <a16:creationId xmlns:a16="http://schemas.microsoft.com/office/drawing/2014/main" id="{6E96A99D-CD29-44F2-BC37-0814B1E5C28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19" name="AutoShape 3" descr="(question)">
          <a:extLst>
            <a:ext uri="{FF2B5EF4-FFF2-40B4-BE49-F238E27FC236}">
              <a16:creationId xmlns:a16="http://schemas.microsoft.com/office/drawing/2014/main" id="{AAB2A182-EF4D-4AC1-8792-848F3152F6F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20" name="AutoShape 3" descr="(question)">
          <a:extLst>
            <a:ext uri="{FF2B5EF4-FFF2-40B4-BE49-F238E27FC236}">
              <a16:creationId xmlns:a16="http://schemas.microsoft.com/office/drawing/2014/main" id="{3C5A1107-3B5E-4D90-8954-F64321C26FB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21" name="AutoShape 3" descr="(question)">
          <a:extLst>
            <a:ext uri="{FF2B5EF4-FFF2-40B4-BE49-F238E27FC236}">
              <a16:creationId xmlns:a16="http://schemas.microsoft.com/office/drawing/2014/main" id="{ECEE2DAA-C1E7-41AF-8116-99D7E45952B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22" name="AutoShape 3" descr="(question)">
          <a:extLst>
            <a:ext uri="{FF2B5EF4-FFF2-40B4-BE49-F238E27FC236}">
              <a16:creationId xmlns:a16="http://schemas.microsoft.com/office/drawing/2014/main" id="{53F68000-FD6F-4DCE-A00A-4CB3532FF29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23" name="AutoShape 3" descr="(question)">
          <a:extLst>
            <a:ext uri="{FF2B5EF4-FFF2-40B4-BE49-F238E27FC236}">
              <a16:creationId xmlns:a16="http://schemas.microsoft.com/office/drawing/2014/main" id="{94BB12A3-09F6-4FED-9D6B-4F4C82F19D5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24" name="AutoShape 3" descr="(question)">
          <a:extLst>
            <a:ext uri="{FF2B5EF4-FFF2-40B4-BE49-F238E27FC236}">
              <a16:creationId xmlns:a16="http://schemas.microsoft.com/office/drawing/2014/main" id="{0E33780C-9000-493D-8D7B-19E50A152A4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25" name="AutoShape 3" descr="(question)">
          <a:extLst>
            <a:ext uri="{FF2B5EF4-FFF2-40B4-BE49-F238E27FC236}">
              <a16:creationId xmlns:a16="http://schemas.microsoft.com/office/drawing/2014/main" id="{06E9C523-A68C-48AB-914A-9F3C4A666C9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26" name="AutoShape 3" descr="(question)">
          <a:extLst>
            <a:ext uri="{FF2B5EF4-FFF2-40B4-BE49-F238E27FC236}">
              <a16:creationId xmlns:a16="http://schemas.microsoft.com/office/drawing/2014/main" id="{4519F39A-9CEF-4374-BBD9-6F92DC3C406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27" name="AutoShape 3" descr="(question)">
          <a:extLst>
            <a:ext uri="{FF2B5EF4-FFF2-40B4-BE49-F238E27FC236}">
              <a16:creationId xmlns:a16="http://schemas.microsoft.com/office/drawing/2014/main" id="{A0FD1CA1-7A4D-4D03-9ABF-89C86D70B59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28" name="AutoShape 3" descr="(question)">
          <a:extLst>
            <a:ext uri="{FF2B5EF4-FFF2-40B4-BE49-F238E27FC236}">
              <a16:creationId xmlns:a16="http://schemas.microsoft.com/office/drawing/2014/main" id="{4E444982-5916-4EFF-9D81-805CEDFFDC4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29" name="AutoShape 3" descr="(question)">
          <a:extLst>
            <a:ext uri="{FF2B5EF4-FFF2-40B4-BE49-F238E27FC236}">
              <a16:creationId xmlns:a16="http://schemas.microsoft.com/office/drawing/2014/main" id="{C944DF5C-20A9-4959-BC31-BEF8194E25F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30" name="AutoShape 3" descr="(question)">
          <a:extLst>
            <a:ext uri="{FF2B5EF4-FFF2-40B4-BE49-F238E27FC236}">
              <a16:creationId xmlns:a16="http://schemas.microsoft.com/office/drawing/2014/main" id="{DCDD6C7B-9F6F-40EF-A110-56F7DD247AA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31" name="AutoShape 3" descr="(question)">
          <a:extLst>
            <a:ext uri="{FF2B5EF4-FFF2-40B4-BE49-F238E27FC236}">
              <a16:creationId xmlns:a16="http://schemas.microsoft.com/office/drawing/2014/main" id="{77E37944-56C4-46EB-9B7D-FBB298AF701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32" name="AutoShape 3" descr="(question)">
          <a:extLst>
            <a:ext uri="{FF2B5EF4-FFF2-40B4-BE49-F238E27FC236}">
              <a16:creationId xmlns:a16="http://schemas.microsoft.com/office/drawing/2014/main" id="{B5E75CCD-DF7D-49F3-8404-22C1FD7A882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33" name="AutoShape 3" descr="(question)">
          <a:extLst>
            <a:ext uri="{FF2B5EF4-FFF2-40B4-BE49-F238E27FC236}">
              <a16:creationId xmlns:a16="http://schemas.microsoft.com/office/drawing/2014/main" id="{5F7738D1-47A5-4BAC-952F-4CF84443089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34" name="AutoShape 3" descr="(question)">
          <a:extLst>
            <a:ext uri="{FF2B5EF4-FFF2-40B4-BE49-F238E27FC236}">
              <a16:creationId xmlns:a16="http://schemas.microsoft.com/office/drawing/2014/main" id="{928FBD72-3D1A-4F1E-9C2B-52D1AFF5F2D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35" name="AutoShape 3" descr="(question)">
          <a:extLst>
            <a:ext uri="{FF2B5EF4-FFF2-40B4-BE49-F238E27FC236}">
              <a16:creationId xmlns:a16="http://schemas.microsoft.com/office/drawing/2014/main" id="{49204A19-C2DF-4BBB-9BB4-B39B27F90FC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36" name="AutoShape 3" descr="(question)">
          <a:extLst>
            <a:ext uri="{FF2B5EF4-FFF2-40B4-BE49-F238E27FC236}">
              <a16:creationId xmlns:a16="http://schemas.microsoft.com/office/drawing/2014/main" id="{4C4A49CC-172F-4FFC-A2CF-3E3F4907BBC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37" name="AutoShape 3" descr="(question)">
          <a:extLst>
            <a:ext uri="{FF2B5EF4-FFF2-40B4-BE49-F238E27FC236}">
              <a16:creationId xmlns:a16="http://schemas.microsoft.com/office/drawing/2014/main" id="{C411016D-E436-4020-A01F-1CECCB52F1B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38" name="AutoShape 3" descr="(question)">
          <a:extLst>
            <a:ext uri="{FF2B5EF4-FFF2-40B4-BE49-F238E27FC236}">
              <a16:creationId xmlns:a16="http://schemas.microsoft.com/office/drawing/2014/main" id="{5F845053-A065-43D6-BFDD-22178D96FAB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39" name="AutoShape 3" descr="(question)">
          <a:extLst>
            <a:ext uri="{FF2B5EF4-FFF2-40B4-BE49-F238E27FC236}">
              <a16:creationId xmlns:a16="http://schemas.microsoft.com/office/drawing/2014/main" id="{AFB61973-3616-4DC9-98ED-BFCC829D91F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40" name="AutoShape 3" descr="(question)">
          <a:extLst>
            <a:ext uri="{FF2B5EF4-FFF2-40B4-BE49-F238E27FC236}">
              <a16:creationId xmlns:a16="http://schemas.microsoft.com/office/drawing/2014/main" id="{D2CAC2F6-5BEF-4957-A2DF-A04468BD404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41" name="AutoShape 3" descr="(question)">
          <a:extLst>
            <a:ext uri="{FF2B5EF4-FFF2-40B4-BE49-F238E27FC236}">
              <a16:creationId xmlns:a16="http://schemas.microsoft.com/office/drawing/2014/main" id="{380A19DC-0398-4AE6-A242-DF84E800860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42" name="AutoShape 3" descr="(question)">
          <a:extLst>
            <a:ext uri="{FF2B5EF4-FFF2-40B4-BE49-F238E27FC236}">
              <a16:creationId xmlns:a16="http://schemas.microsoft.com/office/drawing/2014/main" id="{D0698710-ECBD-406B-9021-97B6AB38C90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43" name="AutoShape 3" descr="(question)">
          <a:extLst>
            <a:ext uri="{FF2B5EF4-FFF2-40B4-BE49-F238E27FC236}">
              <a16:creationId xmlns:a16="http://schemas.microsoft.com/office/drawing/2014/main" id="{3357DF6F-950A-4317-AE77-53159C72CF9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44" name="AutoShape 3" descr="(question)">
          <a:extLst>
            <a:ext uri="{FF2B5EF4-FFF2-40B4-BE49-F238E27FC236}">
              <a16:creationId xmlns:a16="http://schemas.microsoft.com/office/drawing/2014/main" id="{AB3F3E80-D3F6-47A2-A0E3-1437AC2A4D1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45" name="AutoShape 3" descr="(question)">
          <a:extLst>
            <a:ext uri="{FF2B5EF4-FFF2-40B4-BE49-F238E27FC236}">
              <a16:creationId xmlns:a16="http://schemas.microsoft.com/office/drawing/2014/main" id="{9A4A49F2-75DD-4441-9D47-23917264A39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46" name="AutoShape 3" descr="(question)">
          <a:extLst>
            <a:ext uri="{FF2B5EF4-FFF2-40B4-BE49-F238E27FC236}">
              <a16:creationId xmlns:a16="http://schemas.microsoft.com/office/drawing/2014/main" id="{E5ADFCA0-C951-404F-8C82-50D0FCDC807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47" name="AutoShape 3" descr="(question)">
          <a:extLst>
            <a:ext uri="{FF2B5EF4-FFF2-40B4-BE49-F238E27FC236}">
              <a16:creationId xmlns:a16="http://schemas.microsoft.com/office/drawing/2014/main" id="{31264413-5DEB-4FFC-843F-A0498538134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48" name="AutoShape 3" descr="(question)">
          <a:extLst>
            <a:ext uri="{FF2B5EF4-FFF2-40B4-BE49-F238E27FC236}">
              <a16:creationId xmlns:a16="http://schemas.microsoft.com/office/drawing/2014/main" id="{25F9A684-1A00-4026-A612-C5F81FBE454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49" name="AutoShape 3" descr="(question)">
          <a:extLst>
            <a:ext uri="{FF2B5EF4-FFF2-40B4-BE49-F238E27FC236}">
              <a16:creationId xmlns:a16="http://schemas.microsoft.com/office/drawing/2014/main" id="{93A8997F-046F-42B6-B4CA-5785AD056D4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50" name="AutoShape 3" descr="(question)">
          <a:extLst>
            <a:ext uri="{FF2B5EF4-FFF2-40B4-BE49-F238E27FC236}">
              <a16:creationId xmlns:a16="http://schemas.microsoft.com/office/drawing/2014/main" id="{257069F7-DB5C-4D70-B34D-B39BD481EEF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51" name="AutoShape 3" descr="(question)">
          <a:extLst>
            <a:ext uri="{FF2B5EF4-FFF2-40B4-BE49-F238E27FC236}">
              <a16:creationId xmlns:a16="http://schemas.microsoft.com/office/drawing/2014/main" id="{4A8128F0-2CE2-43FC-BA44-E9665D3DC3C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52" name="AutoShape 3" descr="(question)">
          <a:extLst>
            <a:ext uri="{FF2B5EF4-FFF2-40B4-BE49-F238E27FC236}">
              <a16:creationId xmlns:a16="http://schemas.microsoft.com/office/drawing/2014/main" id="{70556A21-117E-4F2C-898D-5817F159B40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53" name="AutoShape 3" descr="(question)">
          <a:extLst>
            <a:ext uri="{FF2B5EF4-FFF2-40B4-BE49-F238E27FC236}">
              <a16:creationId xmlns:a16="http://schemas.microsoft.com/office/drawing/2014/main" id="{22DDDF3A-5D8D-4BB1-847F-D1BE5E9AAF6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54" name="AutoShape 3" descr="(question)">
          <a:extLst>
            <a:ext uri="{FF2B5EF4-FFF2-40B4-BE49-F238E27FC236}">
              <a16:creationId xmlns:a16="http://schemas.microsoft.com/office/drawing/2014/main" id="{B55E55FA-7AC0-4374-915B-3CDE39A9D97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55" name="AutoShape 3" descr="(question)">
          <a:extLst>
            <a:ext uri="{FF2B5EF4-FFF2-40B4-BE49-F238E27FC236}">
              <a16:creationId xmlns:a16="http://schemas.microsoft.com/office/drawing/2014/main" id="{F6D0DEB2-EDE0-4B0B-899B-7BC8D904C38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56" name="AutoShape 3" descr="(question)">
          <a:extLst>
            <a:ext uri="{FF2B5EF4-FFF2-40B4-BE49-F238E27FC236}">
              <a16:creationId xmlns:a16="http://schemas.microsoft.com/office/drawing/2014/main" id="{2A5E8CB7-8900-4463-89A5-648441F91B4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57" name="AutoShape 3" descr="(question)">
          <a:extLst>
            <a:ext uri="{FF2B5EF4-FFF2-40B4-BE49-F238E27FC236}">
              <a16:creationId xmlns:a16="http://schemas.microsoft.com/office/drawing/2014/main" id="{8D271BE7-E1C3-4C0C-9EF6-208DC1A4B5E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58" name="AutoShape 3" descr="(question)">
          <a:extLst>
            <a:ext uri="{FF2B5EF4-FFF2-40B4-BE49-F238E27FC236}">
              <a16:creationId xmlns:a16="http://schemas.microsoft.com/office/drawing/2014/main" id="{B422FA07-9B29-4C6E-A849-364E741AD97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59" name="AutoShape 3" descr="(question)">
          <a:extLst>
            <a:ext uri="{FF2B5EF4-FFF2-40B4-BE49-F238E27FC236}">
              <a16:creationId xmlns:a16="http://schemas.microsoft.com/office/drawing/2014/main" id="{7D92FDE4-0DA1-4486-A40D-204C8163BA6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60" name="AutoShape 3" descr="(question)">
          <a:extLst>
            <a:ext uri="{FF2B5EF4-FFF2-40B4-BE49-F238E27FC236}">
              <a16:creationId xmlns:a16="http://schemas.microsoft.com/office/drawing/2014/main" id="{449706A0-E65C-48E1-95E0-651981A9DA8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61" name="AutoShape 3" descr="(question)">
          <a:extLst>
            <a:ext uri="{FF2B5EF4-FFF2-40B4-BE49-F238E27FC236}">
              <a16:creationId xmlns:a16="http://schemas.microsoft.com/office/drawing/2014/main" id="{ECFD2D58-9112-4882-8420-8E2E21D13B4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62" name="AutoShape 3" descr="(question)">
          <a:extLst>
            <a:ext uri="{FF2B5EF4-FFF2-40B4-BE49-F238E27FC236}">
              <a16:creationId xmlns:a16="http://schemas.microsoft.com/office/drawing/2014/main" id="{627D9A87-23A3-499C-91BF-DF2715ED542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63" name="AutoShape 3" descr="(question)">
          <a:extLst>
            <a:ext uri="{FF2B5EF4-FFF2-40B4-BE49-F238E27FC236}">
              <a16:creationId xmlns:a16="http://schemas.microsoft.com/office/drawing/2014/main" id="{380183AA-85A9-4B30-A692-36B6896B303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64" name="AutoShape 3" descr="(question)">
          <a:extLst>
            <a:ext uri="{FF2B5EF4-FFF2-40B4-BE49-F238E27FC236}">
              <a16:creationId xmlns:a16="http://schemas.microsoft.com/office/drawing/2014/main" id="{8E60E755-37A6-4D03-B9B1-1D552F386C6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65" name="AutoShape 3" descr="(question)">
          <a:extLst>
            <a:ext uri="{FF2B5EF4-FFF2-40B4-BE49-F238E27FC236}">
              <a16:creationId xmlns:a16="http://schemas.microsoft.com/office/drawing/2014/main" id="{A08D4E3D-0A23-4C23-B70C-182088086A2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66" name="AutoShape 3" descr="(question)">
          <a:extLst>
            <a:ext uri="{FF2B5EF4-FFF2-40B4-BE49-F238E27FC236}">
              <a16:creationId xmlns:a16="http://schemas.microsoft.com/office/drawing/2014/main" id="{E0F0CC1E-7C79-4D7E-9F2F-35A075AB32E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67" name="AutoShape 3" descr="(question)">
          <a:extLst>
            <a:ext uri="{FF2B5EF4-FFF2-40B4-BE49-F238E27FC236}">
              <a16:creationId xmlns:a16="http://schemas.microsoft.com/office/drawing/2014/main" id="{F632D7B9-90BD-4BDE-98E2-3C44A664501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68" name="AutoShape 3" descr="(question)">
          <a:extLst>
            <a:ext uri="{FF2B5EF4-FFF2-40B4-BE49-F238E27FC236}">
              <a16:creationId xmlns:a16="http://schemas.microsoft.com/office/drawing/2014/main" id="{A0A101AD-95DA-474E-AF7B-D4DB89A9A95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69" name="AutoShape 3" descr="(question)">
          <a:extLst>
            <a:ext uri="{FF2B5EF4-FFF2-40B4-BE49-F238E27FC236}">
              <a16:creationId xmlns:a16="http://schemas.microsoft.com/office/drawing/2014/main" id="{14F03C5F-9225-4CC2-A115-5F25906C890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70" name="AutoShape 3" descr="(question)">
          <a:extLst>
            <a:ext uri="{FF2B5EF4-FFF2-40B4-BE49-F238E27FC236}">
              <a16:creationId xmlns:a16="http://schemas.microsoft.com/office/drawing/2014/main" id="{859708B6-9172-48C1-AF9C-98259E6DA4E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71" name="AutoShape 3" descr="(question)">
          <a:extLst>
            <a:ext uri="{FF2B5EF4-FFF2-40B4-BE49-F238E27FC236}">
              <a16:creationId xmlns:a16="http://schemas.microsoft.com/office/drawing/2014/main" id="{56EA4E1D-20F0-4649-BDB2-12E59B26704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72" name="AutoShape 3" descr="(question)">
          <a:extLst>
            <a:ext uri="{FF2B5EF4-FFF2-40B4-BE49-F238E27FC236}">
              <a16:creationId xmlns:a16="http://schemas.microsoft.com/office/drawing/2014/main" id="{DC4FEE3D-0E22-472F-9DBB-E9BE70D220C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73" name="AutoShape 3" descr="(question)">
          <a:extLst>
            <a:ext uri="{FF2B5EF4-FFF2-40B4-BE49-F238E27FC236}">
              <a16:creationId xmlns:a16="http://schemas.microsoft.com/office/drawing/2014/main" id="{E159431E-45B1-48EE-9C5C-71E6DEE1FBA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74" name="AutoShape 3" descr="(question)">
          <a:extLst>
            <a:ext uri="{FF2B5EF4-FFF2-40B4-BE49-F238E27FC236}">
              <a16:creationId xmlns:a16="http://schemas.microsoft.com/office/drawing/2014/main" id="{1C31F58C-72A1-496D-880E-92C517E5F9F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75" name="AutoShape 3" descr="(question)">
          <a:extLst>
            <a:ext uri="{FF2B5EF4-FFF2-40B4-BE49-F238E27FC236}">
              <a16:creationId xmlns:a16="http://schemas.microsoft.com/office/drawing/2014/main" id="{CC43B6C1-583C-4718-8697-11F31092762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76" name="AutoShape 3" descr="(question)">
          <a:extLst>
            <a:ext uri="{FF2B5EF4-FFF2-40B4-BE49-F238E27FC236}">
              <a16:creationId xmlns:a16="http://schemas.microsoft.com/office/drawing/2014/main" id="{D6762B22-54CB-40F9-803C-652AA84454D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77" name="AutoShape 3" descr="(question)">
          <a:extLst>
            <a:ext uri="{FF2B5EF4-FFF2-40B4-BE49-F238E27FC236}">
              <a16:creationId xmlns:a16="http://schemas.microsoft.com/office/drawing/2014/main" id="{181E0110-06DE-4A1F-B179-CFA7640B0E9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78" name="AutoShape 3" descr="(question)">
          <a:extLst>
            <a:ext uri="{FF2B5EF4-FFF2-40B4-BE49-F238E27FC236}">
              <a16:creationId xmlns:a16="http://schemas.microsoft.com/office/drawing/2014/main" id="{DE87948D-F768-434A-B4A2-7CF0BEDB864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79" name="AutoShape 3" descr="(question)">
          <a:extLst>
            <a:ext uri="{FF2B5EF4-FFF2-40B4-BE49-F238E27FC236}">
              <a16:creationId xmlns:a16="http://schemas.microsoft.com/office/drawing/2014/main" id="{EC99CAC7-16A6-4C05-9BC9-71ED0672E3F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80" name="AutoShape 3" descr="(question)">
          <a:extLst>
            <a:ext uri="{FF2B5EF4-FFF2-40B4-BE49-F238E27FC236}">
              <a16:creationId xmlns:a16="http://schemas.microsoft.com/office/drawing/2014/main" id="{4DA6A88E-8D0F-4E04-86FF-375062B7674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81" name="AutoShape 3" descr="(question)">
          <a:extLst>
            <a:ext uri="{FF2B5EF4-FFF2-40B4-BE49-F238E27FC236}">
              <a16:creationId xmlns:a16="http://schemas.microsoft.com/office/drawing/2014/main" id="{7303BA52-5FC6-4F8D-AA15-3F6835060E7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82" name="AutoShape 3" descr="(question)">
          <a:extLst>
            <a:ext uri="{FF2B5EF4-FFF2-40B4-BE49-F238E27FC236}">
              <a16:creationId xmlns:a16="http://schemas.microsoft.com/office/drawing/2014/main" id="{473C3DF6-CA1F-4708-A5EF-9B473A0EC3B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83" name="AutoShape 3" descr="(question)">
          <a:extLst>
            <a:ext uri="{FF2B5EF4-FFF2-40B4-BE49-F238E27FC236}">
              <a16:creationId xmlns:a16="http://schemas.microsoft.com/office/drawing/2014/main" id="{E60B046F-F582-4B58-9ED4-751CCF96F18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84" name="AutoShape 3" descr="(question)">
          <a:extLst>
            <a:ext uri="{FF2B5EF4-FFF2-40B4-BE49-F238E27FC236}">
              <a16:creationId xmlns:a16="http://schemas.microsoft.com/office/drawing/2014/main" id="{0730301A-0440-4EF5-907E-B31CF03591D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85" name="AutoShape 3" descr="(question)">
          <a:extLst>
            <a:ext uri="{FF2B5EF4-FFF2-40B4-BE49-F238E27FC236}">
              <a16:creationId xmlns:a16="http://schemas.microsoft.com/office/drawing/2014/main" id="{563E454A-FC55-4543-B8D8-D5F70194C13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86" name="AutoShape 3" descr="(question)">
          <a:extLst>
            <a:ext uri="{FF2B5EF4-FFF2-40B4-BE49-F238E27FC236}">
              <a16:creationId xmlns:a16="http://schemas.microsoft.com/office/drawing/2014/main" id="{13D073C6-EBA7-4E77-8B94-018BA37E67D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87" name="AutoShape 3" descr="(question)">
          <a:extLst>
            <a:ext uri="{FF2B5EF4-FFF2-40B4-BE49-F238E27FC236}">
              <a16:creationId xmlns:a16="http://schemas.microsoft.com/office/drawing/2014/main" id="{0EE964D6-80AD-4541-8B3F-13C51D5C8A1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88" name="AutoShape 3" descr="(question)">
          <a:extLst>
            <a:ext uri="{FF2B5EF4-FFF2-40B4-BE49-F238E27FC236}">
              <a16:creationId xmlns:a16="http://schemas.microsoft.com/office/drawing/2014/main" id="{9AA8DA00-F41C-4D7F-B2FD-2A12AB652BD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89" name="AutoShape 3" descr="(question)">
          <a:extLst>
            <a:ext uri="{FF2B5EF4-FFF2-40B4-BE49-F238E27FC236}">
              <a16:creationId xmlns:a16="http://schemas.microsoft.com/office/drawing/2014/main" id="{FCDB113E-73FF-4B91-AD87-F13B2B0D953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90" name="AutoShape 3" descr="(question)">
          <a:extLst>
            <a:ext uri="{FF2B5EF4-FFF2-40B4-BE49-F238E27FC236}">
              <a16:creationId xmlns:a16="http://schemas.microsoft.com/office/drawing/2014/main" id="{B3E5C855-29D9-4F58-A57D-D8DC6809971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91" name="AutoShape 3" descr="(question)">
          <a:extLst>
            <a:ext uri="{FF2B5EF4-FFF2-40B4-BE49-F238E27FC236}">
              <a16:creationId xmlns:a16="http://schemas.microsoft.com/office/drawing/2014/main" id="{AE3D32D7-1ED2-4D54-8794-E8A969BA59A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92" name="AutoShape 3" descr="(question)">
          <a:extLst>
            <a:ext uri="{FF2B5EF4-FFF2-40B4-BE49-F238E27FC236}">
              <a16:creationId xmlns:a16="http://schemas.microsoft.com/office/drawing/2014/main" id="{276307CD-4D19-4A0C-AD6A-35BBFAAA7FE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93" name="AutoShape 3" descr="(question)">
          <a:extLst>
            <a:ext uri="{FF2B5EF4-FFF2-40B4-BE49-F238E27FC236}">
              <a16:creationId xmlns:a16="http://schemas.microsoft.com/office/drawing/2014/main" id="{7ECF791E-D803-4C78-BB7C-B853CFA39F4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94" name="AutoShape 3" descr="(question)">
          <a:extLst>
            <a:ext uri="{FF2B5EF4-FFF2-40B4-BE49-F238E27FC236}">
              <a16:creationId xmlns:a16="http://schemas.microsoft.com/office/drawing/2014/main" id="{921C2748-FE0F-4BCA-8977-1BFFEB4E31D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95" name="AutoShape 3" descr="(question)">
          <a:extLst>
            <a:ext uri="{FF2B5EF4-FFF2-40B4-BE49-F238E27FC236}">
              <a16:creationId xmlns:a16="http://schemas.microsoft.com/office/drawing/2014/main" id="{E4745107-C6DF-4269-B36A-2EB1A0AC632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96" name="AutoShape 3" descr="(question)">
          <a:extLst>
            <a:ext uri="{FF2B5EF4-FFF2-40B4-BE49-F238E27FC236}">
              <a16:creationId xmlns:a16="http://schemas.microsoft.com/office/drawing/2014/main" id="{0F295407-5A03-4D9F-A0C1-F279081BAED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97" name="AutoShape 3" descr="(question)">
          <a:extLst>
            <a:ext uri="{FF2B5EF4-FFF2-40B4-BE49-F238E27FC236}">
              <a16:creationId xmlns:a16="http://schemas.microsoft.com/office/drawing/2014/main" id="{E2D7EF73-52DE-4FEA-947A-2D484401816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98" name="AutoShape 3" descr="(question)">
          <a:extLst>
            <a:ext uri="{FF2B5EF4-FFF2-40B4-BE49-F238E27FC236}">
              <a16:creationId xmlns:a16="http://schemas.microsoft.com/office/drawing/2014/main" id="{F3A19F4B-458E-4584-8F5A-D1F68CDB429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99" name="AutoShape 3" descr="(question)">
          <a:extLst>
            <a:ext uri="{FF2B5EF4-FFF2-40B4-BE49-F238E27FC236}">
              <a16:creationId xmlns:a16="http://schemas.microsoft.com/office/drawing/2014/main" id="{DBCA5CA3-095E-4026-BFC6-4ED8016F537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00" name="AutoShape 3" descr="(question)">
          <a:extLst>
            <a:ext uri="{FF2B5EF4-FFF2-40B4-BE49-F238E27FC236}">
              <a16:creationId xmlns:a16="http://schemas.microsoft.com/office/drawing/2014/main" id="{F1BA09E4-4055-4492-8919-8228C6E1B2E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01" name="AutoShape 3" descr="(question)">
          <a:extLst>
            <a:ext uri="{FF2B5EF4-FFF2-40B4-BE49-F238E27FC236}">
              <a16:creationId xmlns:a16="http://schemas.microsoft.com/office/drawing/2014/main" id="{785A74C0-B2FD-4814-8435-65A1F8DF0C9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02" name="AutoShape 3" descr="(question)">
          <a:extLst>
            <a:ext uri="{FF2B5EF4-FFF2-40B4-BE49-F238E27FC236}">
              <a16:creationId xmlns:a16="http://schemas.microsoft.com/office/drawing/2014/main" id="{233C9C35-7C4F-4491-805C-2865F55FA43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03" name="AutoShape 3" descr="(question)">
          <a:extLst>
            <a:ext uri="{FF2B5EF4-FFF2-40B4-BE49-F238E27FC236}">
              <a16:creationId xmlns:a16="http://schemas.microsoft.com/office/drawing/2014/main" id="{AED2C9F6-6414-409E-892D-94E28838BE2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04" name="AutoShape 3" descr="(question)">
          <a:extLst>
            <a:ext uri="{FF2B5EF4-FFF2-40B4-BE49-F238E27FC236}">
              <a16:creationId xmlns:a16="http://schemas.microsoft.com/office/drawing/2014/main" id="{E9C48254-3111-4E54-8A7B-9D915EE3FC9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05" name="AutoShape 3" descr="(question)">
          <a:extLst>
            <a:ext uri="{FF2B5EF4-FFF2-40B4-BE49-F238E27FC236}">
              <a16:creationId xmlns:a16="http://schemas.microsoft.com/office/drawing/2014/main" id="{03F14F98-18E5-4143-AF72-DCF42B14794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06" name="AutoShape 3" descr="(question)">
          <a:extLst>
            <a:ext uri="{FF2B5EF4-FFF2-40B4-BE49-F238E27FC236}">
              <a16:creationId xmlns:a16="http://schemas.microsoft.com/office/drawing/2014/main" id="{F6FABE7B-9371-493E-9A3E-5B738FCCBD8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07" name="AutoShape 3" descr="(question)">
          <a:extLst>
            <a:ext uri="{FF2B5EF4-FFF2-40B4-BE49-F238E27FC236}">
              <a16:creationId xmlns:a16="http://schemas.microsoft.com/office/drawing/2014/main" id="{7A190556-D3AC-474F-8777-52957B185B3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08" name="AutoShape 3" descr="(question)">
          <a:extLst>
            <a:ext uri="{FF2B5EF4-FFF2-40B4-BE49-F238E27FC236}">
              <a16:creationId xmlns:a16="http://schemas.microsoft.com/office/drawing/2014/main" id="{736B95DA-6522-4B81-A266-56F888D3871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09" name="AutoShape 3" descr="(question)">
          <a:extLst>
            <a:ext uri="{FF2B5EF4-FFF2-40B4-BE49-F238E27FC236}">
              <a16:creationId xmlns:a16="http://schemas.microsoft.com/office/drawing/2014/main" id="{118C531C-B008-42A1-9AC6-C0F741C94DB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10" name="AutoShape 3" descr="(question)">
          <a:extLst>
            <a:ext uri="{FF2B5EF4-FFF2-40B4-BE49-F238E27FC236}">
              <a16:creationId xmlns:a16="http://schemas.microsoft.com/office/drawing/2014/main" id="{39FBC7B8-3B59-4D09-B26F-8CD1DBBD9B9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11" name="AutoShape 3" descr="(question)">
          <a:extLst>
            <a:ext uri="{FF2B5EF4-FFF2-40B4-BE49-F238E27FC236}">
              <a16:creationId xmlns:a16="http://schemas.microsoft.com/office/drawing/2014/main" id="{84887AAF-92DF-441C-A0BA-8B6CEB2A6B1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12" name="AutoShape 3" descr="(question)">
          <a:extLst>
            <a:ext uri="{FF2B5EF4-FFF2-40B4-BE49-F238E27FC236}">
              <a16:creationId xmlns:a16="http://schemas.microsoft.com/office/drawing/2014/main" id="{029EF67F-685F-43D3-94AD-784AB895CCF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13" name="AutoShape 3" descr="(question)">
          <a:extLst>
            <a:ext uri="{FF2B5EF4-FFF2-40B4-BE49-F238E27FC236}">
              <a16:creationId xmlns:a16="http://schemas.microsoft.com/office/drawing/2014/main" id="{BD9B0D36-7CDE-4940-A81E-5A67D7B2421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14" name="AutoShape 3" descr="(question)">
          <a:extLst>
            <a:ext uri="{FF2B5EF4-FFF2-40B4-BE49-F238E27FC236}">
              <a16:creationId xmlns:a16="http://schemas.microsoft.com/office/drawing/2014/main" id="{60765380-4165-437E-A886-64393A0AA54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15" name="AutoShape 3" descr="(question)">
          <a:extLst>
            <a:ext uri="{FF2B5EF4-FFF2-40B4-BE49-F238E27FC236}">
              <a16:creationId xmlns:a16="http://schemas.microsoft.com/office/drawing/2014/main" id="{8275F868-41D8-41D0-9C99-D70E5A177C0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16" name="AutoShape 3" descr="(question)">
          <a:extLst>
            <a:ext uri="{FF2B5EF4-FFF2-40B4-BE49-F238E27FC236}">
              <a16:creationId xmlns:a16="http://schemas.microsoft.com/office/drawing/2014/main" id="{4E91EF5D-0D76-4DC3-A761-62F40D0AC3C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17" name="AutoShape 3" descr="(question)">
          <a:extLst>
            <a:ext uri="{FF2B5EF4-FFF2-40B4-BE49-F238E27FC236}">
              <a16:creationId xmlns:a16="http://schemas.microsoft.com/office/drawing/2014/main" id="{C8B1D4E6-53FA-4BA6-AF5E-36F75FE8678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18" name="AutoShape 3" descr="(question)">
          <a:extLst>
            <a:ext uri="{FF2B5EF4-FFF2-40B4-BE49-F238E27FC236}">
              <a16:creationId xmlns:a16="http://schemas.microsoft.com/office/drawing/2014/main" id="{1D33B040-9014-4014-9B63-3FCE4E98D1B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19" name="AutoShape 3" descr="(question)">
          <a:extLst>
            <a:ext uri="{FF2B5EF4-FFF2-40B4-BE49-F238E27FC236}">
              <a16:creationId xmlns:a16="http://schemas.microsoft.com/office/drawing/2014/main" id="{AF4F3E82-874B-490E-8E06-66AEA9E4CB5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20" name="AutoShape 3" descr="(question)">
          <a:extLst>
            <a:ext uri="{FF2B5EF4-FFF2-40B4-BE49-F238E27FC236}">
              <a16:creationId xmlns:a16="http://schemas.microsoft.com/office/drawing/2014/main" id="{AC8D1030-EBB7-4A8C-A4E0-A0988C1E878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21" name="AutoShape 3" descr="(question)">
          <a:extLst>
            <a:ext uri="{FF2B5EF4-FFF2-40B4-BE49-F238E27FC236}">
              <a16:creationId xmlns:a16="http://schemas.microsoft.com/office/drawing/2014/main" id="{EC0981E2-86DC-4D4D-88B9-AD3A0723E1D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22" name="AutoShape 3" descr="(question)">
          <a:extLst>
            <a:ext uri="{FF2B5EF4-FFF2-40B4-BE49-F238E27FC236}">
              <a16:creationId xmlns:a16="http://schemas.microsoft.com/office/drawing/2014/main" id="{41F7D626-595B-4D7B-B223-5F3AC8BB5D8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23" name="AutoShape 3" descr="(question)">
          <a:extLst>
            <a:ext uri="{FF2B5EF4-FFF2-40B4-BE49-F238E27FC236}">
              <a16:creationId xmlns:a16="http://schemas.microsoft.com/office/drawing/2014/main" id="{38DEAA26-4258-4B25-9B91-2DA1805124E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24" name="AutoShape 3" descr="(question)">
          <a:extLst>
            <a:ext uri="{FF2B5EF4-FFF2-40B4-BE49-F238E27FC236}">
              <a16:creationId xmlns:a16="http://schemas.microsoft.com/office/drawing/2014/main" id="{51E9CDFF-5448-486F-B5FF-0D973FE5219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25" name="AutoShape 3" descr="(question)">
          <a:extLst>
            <a:ext uri="{FF2B5EF4-FFF2-40B4-BE49-F238E27FC236}">
              <a16:creationId xmlns:a16="http://schemas.microsoft.com/office/drawing/2014/main" id="{91874489-3D4C-4B5B-931C-D2B8ABB3437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26" name="AutoShape 3" descr="(question)">
          <a:extLst>
            <a:ext uri="{FF2B5EF4-FFF2-40B4-BE49-F238E27FC236}">
              <a16:creationId xmlns:a16="http://schemas.microsoft.com/office/drawing/2014/main" id="{DA2478B1-2BEB-40FE-8112-6BEC4290A19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27" name="AutoShape 3" descr="(question)">
          <a:extLst>
            <a:ext uri="{FF2B5EF4-FFF2-40B4-BE49-F238E27FC236}">
              <a16:creationId xmlns:a16="http://schemas.microsoft.com/office/drawing/2014/main" id="{D5E465C2-ED66-4002-9B1F-A10E3C1EF07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28" name="AutoShape 3" descr="(question)">
          <a:extLst>
            <a:ext uri="{FF2B5EF4-FFF2-40B4-BE49-F238E27FC236}">
              <a16:creationId xmlns:a16="http://schemas.microsoft.com/office/drawing/2014/main" id="{D37C8538-0D29-4D7D-9D4B-275AC981624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29" name="AutoShape 3" descr="(question)">
          <a:extLst>
            <a:ext uri="{FF2B5EF4-FFF2-40B4-BE49-F238E27FC236}">
              <a16:creationId xmlns:a16="http://schemas.microsoft.com/office/drawing/2014/main" id="{BACBBC3E-F73A-4CB3-B667-8691296CB9C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30" name="AutoShape 3" descr="(question)">
          <a:extLst>
            <a:ext uri="{FF2B5EF4-FFF2-40B4-BE49-F238E27FC236}">
              <a16:creationId xmlns:a16="http://schemas.microsoft.com/office/drawing/2014/main" id="{750A69C5-9AE9-4B03-A670-DA886668381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31" name="AutoShape 3" descr="(question)">
          <a:extLst>
            <a:ext uri="{FF2B5EF4-FFF2-40B4-BE49-F238E27FC236}">
              <a16:creationId xmlns:a16="http://schemas.microsoft.com/office/drawing/2014/main" id="{EFC2AB7E-81D7-4DFB-8C58-D99795EA11E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32" name="AutoShape 3" descr="(question)">
          <a:extLst>
            <a:ext uri="{FF2B5EF4-FFF2-40B4-BE49-F238E27FC236}">
              <a16:creationId xmlns:a16="http://schemas.microsoft.com/office/drawing/2014/main" id="{69187C6C-6DB1-4EF5-BD75-FC0B55EA425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33" name="AutoShape 3" descr="(question)">
          <a:extLst>
            <a:ext uri="{FF2B5EF4-FFF2-40B4-BE49-F238E27FC236}">
              <a16:creationId xmlns:a16="http://schemas.microsoft.com/office/drawing/2014/main" id="{E3798E13-8FAE-4C73-AC03-03D563DF80A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34" name="AutoShape 3" descr="(question)">
          <a:extLst>
            <a:ext uri="{FF2B5EF4-FFF2-40B4-BE49-F238E27FC236}">
              <a16:creationId xmlns:a16="http://schemas.microsoft.com/office/drawing/2014/main" id="{1A78E4DB-4C41-4772-98C7-32486B03DD5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35" name="AutoShape 3" descr="(question)">
          <a:extLst>
            <a:ext uri="{FF2B5EF4-FFF2-40B4-BE49-F238E27FC236}">
              <a16:creationId xmlns:a16="http://schemas.microsoft.com/office/drawing/2014/main" id="{F13C1E18-780E-4BDA-BDB2-461D095CF4D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36" name="AutoShape 3" descr="(question)">
          <a:extLst>
            <a:ext uri="{FF2B5EF4-FFF2-40B4-BE49-F238E27FC236}">
              <a16:creationId xmlns:a16="http://schemas.microsoft.com/office/drawing/2014/main" id="{589AEC8C-1C5B-4068-A5EF-A7570E6F5E4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37" name="AutoShape 3" descr="(question)">
          <a:extLst>
            <a:ext uri="{FF2B5EF4-FFF2-40B4-BE49-F238E27FC236}">
              <a16:creationId xmlns:a16="http://schemas.microsoft.com/office/drawing/2014/main" id="{BBF3E6FE-AE61-4F36-9E63-91FE13210C3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38" name="AutoShape 3" descr="(question)">
          <a:extLst>
            <a:ext uri="{FF2B5EF4-FFF2-40B4-BE49-F238E27FC236}">
              <a16:creationId xmlns:a16="http://schemas.microsoft.com/office/drawing/2014/main" id="{E68FF3FF-54CF-48DD-8828-F7A2AB13291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39" name="AutoShape 3" descr="(question)">
          <a:extLst>
            <a:ext uri="{FF2B5EF4-FFF2-40B4-BE49-F238E27FC236}">
              <a16:creationId xmlns:a16="http://schemas.microsoft.com/office/drawing/2014/main" id="{1CBBA1B8-C166-47A9-978F-0D0C79CE6B6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40" name="AutoShape 3" descr="(question)">
          <a:extLst>
            <a:ext uri="{FF2B5EF4-FFF2-40B4-BE49-F238E27FC236}">
              <a16:creationId xmlns:a16="http://schemas.microsoft.com/office/drawing/2014/main" id="{AC0EA6BB-372A-426C-880D-9C46342C61A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41" name="AutoShape 3" descr="(question)">
          <a:extLst>
            <a:ext uri="{FF2B5EF4-FFF2-40B4-BE49-F238E27FC236}">
              <a16:creationId xmlns:a16="http://schemas.microsoft.com/office/drawing/2014/main" id="{53C8BBE7-4AA5-4355-AFC8-E801043D3C7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42" name="AutoShape 3" descr="(question)">
          <a:extLst>
            <a:ext uri="{FF2B5EF4-FFF2-40B4-BE49-F238E27FC236}">
              <a16:creationId xmlns:a16="http://schemas.microsoft.com/office/drawing/2014/main" id="{E69D2A47-BC45-4C2D-B49B-F551B8E66CF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43" name="AutoShape 3" descr="(question)">
          <a:extLst>
            <a:ext uri="{FF2B5EF4-FFF2-40B4-BE49-F238E27FC236}">
              <a16:creationId xmlns:a16="http://schemas.microsoft.com/office/drawing/2014/main" id="{263E45EE-8704-45A8-8D7D-669A328A06F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44" name="AutoShape 3" descr="(question)">
          <a:extLst>
            <a:ext uri="{FF2B5EF4-FFF2-40B4-BE49-F238E27FC236}">
              <a16:creationId xmlns:a16="http://schemas.microsoft.com/office/drawing/2014/main" id="{44AD19E4-9CC5-4061-ADF0-95C3CD0C85B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45" name="AutoShape 3" descr="(question)">
          <a:extLst>
            <a:ext uri="{FF2B5EF4-FFF2-40B4-BE49-F238E27FC236}">
              <a16:creationId xmlns:a16="http://schemas.microsoft.com/office/drawing/2014/main" id="{6AD06B37-7335-4EB4-A656-08ED096EF86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46" name="AutoShape 3" descr="(question)">
          <a:extLst>
            <a:ext uri="{FF2B5EF4-FFF2-40B4-BE49-F238E27FC236}">
              <a16:creationId xmlns:a16="http://schemas.microsoft.com/office/drawing/2014/main" id="{A6AA5619-F996-478D-AE4F-F5C295C362F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47" name="AutoShape 3" descr="(question)">
          <a:extLst>
            <a:ext uri="{FF2B5EF4-FFF2-40B4-BE49-F238E27FC236}">
              <a16:creationId xmlns:a16="http://schemas.microsoft.com/office/drawing/2014/main" id="{28C9EEA6-14D2-4D7F-A24D-604A395E429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48" name="AutoShape 3" descr="(question)">
          <a:extLst>
            <a:ext uri="{FF2B5EF4-FFF2-40B4-BE49-F238E27FC236}">
              <a16:creationId xmlns:a16="http://schemas.microsoft.com/office/drawing/2014/main" id="{76ED26B9-F882-4B5A-A931-4C1FFEB6730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49" name="AutoShape 3" descr="(question)">
          <a:extLst>
            <a:ext uri="{FF2B5EF4-FFF2-40B4-BE49-F238E27FC236}">
              <a16:creationId xmlns:a16="http://schemas.microsoft.com/office/drawing/2014/main" id="{2D8EF853-BC6A-434C-80CE-7067876C5A6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50" name="AutoShape 3" descr="(question)">
          <a:extLst>
            <a:ext uri="{FF2B5EF4-FFF2-40B4-BE49-F238E27FC236}">
              <a16:creationId xmlns:a16="http://schemas.microsoft.com/office/drawing/2014/main" id="{A8368B3C-1FE0-4485-918D-DDEC006086B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51" name="AutoShape 3" descr="(question)">
          <a:extLst>
            <a:ext uri="{FF2B5EF4-FFF2-40B4-BE49-F238E27FC236}">
              <a16:creationId xmlns:a16="http://schemas.microsoft.com/office/drawing/2014/main" id="{27A77AF4-00B4-4F83-ACF6-FB038890594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52" name="AutoShape 3" descr="(question)">
          <a:extLst>
            <a:ext uri="{FF2B5EF4-FFF2-40B4-BE49-F238E27FC236}">
              <a16:creationId xmlns:a16="http://schemas.microsoft.com/office/drawing/2014/main" id="{8CEE9C5D-25F9-45D4-9DD4-E7C7CCB903A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53" name="AutoShape 3" descr="(question)">
          <a:extLst>
            <a:ext uri="{FF2B5EF4-FFF2-40B4-BE49-F238E27FC236}">
              <a16:creationId xmlns:a16="http://schemas.microsoft.com/office/drawing/2014/main" id="{7CD0A05B-9EDB-4FCB-9BC9-93F0FF0D886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54" name="AutoShape 3" descr="(question)">
          <a:extLst>
            <a:ext uri="{FF2B5EF4-FFF2-40B4-BE49-F238E27FC236}">
              <a16:creationId xmlns:a16="http://schemas.microsoft.com/office/drawing/2014/main" id="{7ECD5012-BDD4-4ECC-8B76-6F963C1D7A0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55" name="AutoShape 3" descr="(question)">
          <a:extLst>
            <a:ext uri="{FF2B5EF4-FFF2-40B4-BE49-F238E27FC236}">
              <a16:creationId xmlns:a16="http://schemas.microsoft.com/office/drawing/2014/main" id="{9FC357A4-9135-4B39-A828-C7774344CE7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56" name="AutoShape 3" descr="(question)">
          <a:extLst>
            <a:ext uri="{FF2B5EF4-FFF2-40B4-BE49-F238E27FC236}">
              <a16:creationId xmlns:a16="http://schemas.microsoft.com/office/drawing/2014/main" id="{D0A7B508-CB1D-42D1-B5D5-DB2382C35B4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57" name="AutoShape 3" descr="(question)">
          <a:extLst>
            <a:ext uri="{FF2B5EF4-FFF2-40B4-BE49-F238E27FC236}">
              <a16:creationId xmlns:a16="http://schemas.microsoft.com/office/drawing/2014/main" id="{C7F70A67-728E-4034-824B-7CF2DAE6376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58" name="AutoShape 3" descr="(question)">
          <a:extLst>
            <a:ext uri="{FF2B5EF4-FFF2-40B4-BE49-F238E27FC236}">
              <a16:creationId xmlns:a16="http://schemas.microsoft.com/office/drawing/2014/main" id="{F3148981-8414-4759-A1BE-902A2C3449F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59" name="AutoShape 3" descr="(question)">
          <a:extLst>
            <a:ext uri="{FF2B5EF4-FFF2-40B4-BE49-F238E27FC236}">
              <a16:creationId xmlns:a16="http://schemas.microsoft.com/office/drawing/2014/main" id="{5C82B25E-D6FB-488B-8EDD-CFA9094249C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60" name="AutoShape 3" descr="(question)">
          <a:extLst>
            <a:ext uri="{FF2B5EF4-FFF2-40B4-BE49-F238E27FC236}">
              <a16:creationId xmlns:a16="http://schemas.microsoft.com/office/drawing/2014/main" id="{F1DE3635-2B09-49ED-9A0B-A882BE4378A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61" name="AutoShape 3" descr="(question)">
          <a:extLst>
            <a:ext uri="{FF2B5EF4-FFF2-40B4-BE49-F238E27FC236}">
              <a16:creationId xmlns:a16="http://schemas.microsoft.com/office/drawing/2014/main" id="{B9B507DD-1461-4A5E-9558-BB045B95523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62" name="AutoShape 3" descr="(question)">
          <a:extLst>
            <a:ext uri="{FF2B5EF4-FFF2-40B4-BE49-F238E27FC236}">
              <a16:creationId xmlns:a16="http://schemas.microsoft.com/office/drawing/2014/main" id="{4575A2E4-9AA5-45B3-ACBD-C262F9CB3AA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563" name="AutoShape 3" descr="(question)">
          <a:extLst>
            <a:ext uri="{FF2B5EF4-FFF2-40B4-BE49-F238E27FC236}">
              <a16:creationId xmlns:a16="http://schemas.microsoft.com/office/drawing/2014/main" id="{153688F8-5037-4230-B5A5-84C1670F1E4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838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64" name="AutoShape 3" descr="(question)">
          <a:extLst>
            <a:ext uri="{FF2B5EF4-FFF2-40B4-BE49-F238E27FC236}">
              <a16:creationId xmlns:a16="http://schemas.microsoft.com/office/drawing/2014/main" id="{D9B907EE-78D1-488D-861F-51D566105A0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181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65" name="AutoShape 3" descr="(question)">
          <a:extLst>
            <a:ext uri="{FF2B5EF4-FFF2-40B4-BE49-F238E27FC236}">
              <a16:creationId xmlns:a16="http://schemas.microsoft.com/office/drawing/2014/main" id="{28571CDF-00A1-4955-A8D1-510FAEF132E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181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66" name="AutoShape 3" descr="(question)">
          <a:extLst>
            <a:ext uri="{FF2B5EF4-FFF2-40B4-BE49-F238E27FC236}">
              <a16:creationId xmlns:a16="http://schemas.microsoft.com/office/drawing/2014/main" id="{FD791094-3E9A-47CB-A7F1-7F8444ECFE2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181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567" name="AutoShape 3" descr="(question)">
          <a:extLst>
            <a:ext uri="{FF2B5EF4-FFF2-40B4-BE49-F238E27FC236}">
              <a16:creationId xmlns:a16="http://schemas.microsoft.com/office/drawing/2014/main" id="{21109CDC-A814-409E-B154-16FC9EE226A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524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568" name="AutoShape 3" descr="(question)">
          <a:extLst>
            <a:ext uri="{FF2B5EF4-FFF2-40B4-BE49-F238E27FC236}">
              <a16:creationId xmlns:a16="http://schemas.microsoft.com/office/drawing/2014/main" id="{012418B5-6052-4B4F-8FD2-DD0BE1D2033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524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569" name="AutoShape 3" descr="(question)">
          <a:extLst>
            <a:ext uri="{FF2B5EF4-FFF2-40B4-BE49-F238E27FC236}">
              <a16:creationId xmlns:a16="http://schemas.microsoft.com/office/drawing/2014/main" id="{456EFAD8-DFD6-470F-BFAE-9CFF1F93EAE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524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70" name="AutoShape 3" descr="(question)">
          <a:extLst>
            <a:ext uri="{FF2B5EF4-FFF2-40B4-BE49-F238E27FC236}">
              <a16:creationId xmlns:a16="http://schemas.microsoft.com/office/drawing/2014/main" id="{18B3AD87-54AF-4C0C-AC43-7F37058F633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71" name="AutoShape 3" descr="(question)">
          <a:extLst>
            <a:ext uri="{FF2B5EF4-FFF2-40B4-BE49-F238E27FC236}">
              <a16:creationId xmlns:a16="http://schemas.microsoft.com/office/drawing/2014/main" id="{E7B7A405-5CC5-4EC6-9286-ED833F3C35E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72" name="AutoShape 3" descr="(question)">
          <a:extLst>
            <a:ext uri="{FF2B5EF4-FFF2-40B4-BE49-F238E27FC236}">
              <a16:creationId xmlns:a16="http://schemas.microsoft.com/office/drawing/2014/main" id="{3C127F8D-39E2-4667-B3DE-2D4F353FADB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73" name="AutoShape 3" descr="(question)">
          <a:extLst>
            <a:ext uri="{FF2B5EF4-FFF2-40B4-BE49-F238E27FC236}">
              <a16:creationId xmlns:a16="http://schemas.microsoft.com/office/drawing/2014/main" id="{79AB97D8-9378-40E9-89CE-3145050B651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74" name="AutoShape 3" descr="(question)">
          <a:extLst>
            <a:ext uri="{FF2B5EF4-FFF2-40B4-BE49-F238E27FC236}">
              <a16:creationId xmlns:a16="http://schemas.microsoft.com/office/drawing/2014/main" id="{93953875-2564-45FF-AC63-A772D5270D3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75" name="AutoShape 3" descr="(question)">
          <a:extLst>
            <a:ext uri="{FF2B5EF4-FFF2-40B4-BE49-F238E27FC236}">
              <a16:creationId xmlns:a16="http://schemas.microsoft.com/office/drawing/2014/main" id="{B7E8E49D-A48F-421E-9A89-2AFA62AD890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76" name="AutoShape 3" descr="(question)">
          <a:extLst>
            <a:ext uri="{FF2B5EF4-FFF2-40B4-BE49-F238E27FC236}">
              <a16:creationId xmlns:a16="http://schemas.microsoft.com/office/drawing/2014/main" id="{067C2949-034B-4EF8-9F23-762DC27A452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77" name="AutoShape 3" descr="(question)">
          <a:extLst>
            <a:ext uri="{FF2B5EF4-FFF2-40B4-BE49-F238E27FC236}">
              <a16:creationId xmlns:a16="http://schemas.microsoft.com/office/drawing/2014/main" id="{07BCD58B-8D14-4966-BCBB-78A5CD131D2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78" name="AutoShape 3" descr="(question)">
          <a:extLst>
            <a:ext uri="{FF2B5EF4-FFF2-40B4-BE49-F238E27FC236}">
              <a16:creationId xmlns:a16="http://schemas.microsoft.com/office/drawing/2014/main" id="{C87AE7CB-E39B-4412-9E38-16429C7A1CE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79" name="AutoShape 3" descr="(question)">
          <a:extLst>
            <a:ext uri="{FF2B5EF4-FFF2-40B4-BE49-F238E27FC236}">
              <a16:creationId xmlns:a16="http://schemas.microsoft.com/office/drawing/2014/main" id="{33D69B44-5792-4D61-B023-E12DC255697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80" name="AutoShape 3" descr="(question)">
          <a:extLst>
            <a:ext uri="{FF2B5EF4-FFF2-40B4-BE49-F238E27FC236}">
              <a16:creationId xmlns:a16="http://schemas.microsoft.com/office/drawing/2014/main" id="{6981AB72-B096-4CF0-A8DC-93B39693016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81" name="AutoShape 3" descr="(question)">
          <a:extLst>
            <a:ext uri="{FF2B5EF4-FFF2-40B4-BE49-F238E27FC236}">
              <a16:creationId xmlns:a16="http://schemas.microsoft.com/office/drawing/2014/main" id="{A571DCEB-6B8A-44BB-BCF7-EC439BEB0BF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82" name="AutoShape 3" descr="(question)">
          <a:extLst>
            <a:ext uri="{FF2B5EF4-FFF2-40B4-BE49-F238E27FC236}">
              <a16:creationId xmlns:a16="http://schemas.microsoft.com/office/drawing/2014/main" id="{B0807CCC-CDBB-4393-BE8E-879A200374E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83" name="AutoShape 3" descr="(question)">
          <a:extLst>
            <a:ext uri="{FF2B5EF4-FFF2-40B4-BE49-F238E27FC236}">
              <a16:creationId xmlns:a16="http://schemas.microsoft.com/office/drawing/2014/main" id="{2C6C7938-18FA-4BB6-A16F-7C61156EC71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84" name="AutoShape 3" descr="(question)">
          <a:extLst>
            <a:ext uri="{FF2B5EF4-FFF2-40B4-BE49-F238E27FC236}">
              <a16:creationId xmlns:a16="http://schemas.microsoft.com/office/drawing/2014/main" id="{62CC6877-1522-4A55-A5B8-7A2809533D0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85" name="AutoShape 3" descr="(question)">
          <a:extLst>
            <a:ext uri="{FF2B5EF4-FFF2-40B4-BE49-F238E27FC236}">
              <a16:creationId xmlns:a16="http://schemas.microsoft.com/office/drawing/2014/main" id="{94860CD7-AE76-4DB7-AB1E-4890A06735B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86" name="AutoShape 3" descr="(question)">
          <a:extLst>
            <a:ext uri="{FF2B5EF4-FFF2-40B4-BE49-F238E27FC236}">
              <a16:creationId xmlns:a16="http://schemas.microsoft.com/office/drawing/2014/main" id="{1DC47DD9-57A7-48BE-A0AE-D8895B87A32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87" name="AutoShape 3" descr="(question)">
          <a:extLst>
            <a:ext uri="{FF2B5EF4-FFF2-40B4-BE49-F238E27FC236}">
              <a16:creationId xmlns:a16="http://schemas.microsoft.com/office/drawing/2014/main" id="{D17E0C13-F625-439C-A116-63CF902CD79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88" name="AutoShape 3" descr="(question)">
          <a:extLst>
            <a:ext uri="{FF2B5EF4-FFF2-40B4-BE49-F238E27FC236}">
              <a16:creationId xmlns:a16="http://schemas.microsoft.com/office/drawing/2014/main" id="{B12C6B80-99F7-43C3-B59B-CE143E522F2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89" name="AutoShape 3" descr="(question)">
          <a:extLst>
            <a:ext uri="{FF2B5EF4-FFF2-40B4-BE49-F238E27FC236}">
              <a16:creationId xmlns:a16="http://schemas.microsoft.com/office/drawing/2014/main" id="{158B317A-6035-4099-9B2E-3F1B86AEE37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90" name="AutoShape 3" descr="(question)">
          <a:extLst>
            <a:ext uri="{FF2B5EF4-FFF2-40B4-BE49-F238E27FC236}">
              <a16:creationId xmlns:a16="http://schemas.microsoft.com/office/drawing/2014/main" id="{C147F443-3B05-4D59-ABDD-8D0ABF27738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91" name="AutoShape 3" descr="(question)">
          <a:extLst>
            <a:ext uri="{FF2B5EF4-FFF2-40B4-BE49-F238E27FC236}">
              <a16:creationId xmlns:a16="http://schemas.microsoft.com/office/drawing/2014/main" id="{40336BBB-AA82-4680-B989-EF4D7076B22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92" name="AutoShape 3" descr="(question)">
          <a:extLst>
            <a:ext uri="{FF2B5EF4-FFF2-40B4-BE49-F238E27FC236}">
              <a16:creationId xmlns:a16="http://schemas.microsoft.com/office/drawing/2014/main" id="{103A76C5-3D64-4C68-A8B5-0FAC62D2C6A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93" name="AutoShape 3" descr="(question)">
          <a:extLst>
            <a:ext uri="{FF2B5EF4-FFF2-40B4-BE49-F238E27FC236}">
              <a16:creationId xmlns:a16="http://schemas.microsoft.com/office/drawing/2014/main" id="{9B7DE4C5-33C9-4036-A802-53DAF1EAC47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94" name="AutoShape 3" descr="(question)">
          <a:extLst>
            <a:ext uri="{FF2B5EF4-FFF2-40B4-BE49-F238E27FC236}">
              <a16:creationId xmlns:a16="http://schemas.microsoft.com/office/drawing/2014/main" id="{A1143161-6250-40DC-A812-A22643803B3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95" name="AutoShape 3" descr="(question)">
          <a:extLst>
            <a:ext uri="{FF2B5EF4-FFF2-40B4-BE49-F238E27FC236}">
              <a16:creationId xmlns:a16="http://schemas.microsoft.com/office/drawing/2014/main" id="{265FD46A-D787-46BE-BDD1-DCB94E6462E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96" name="AutoShape 3" descr="(question)">
          <a:extLst>
            <a:ext uri="{FF2B5EF4-FFF2-40B4-BE49-F238E27FC236}">
              <a16:creationId xmlns:a16="http://schemas.microsoft.com/office/drawing/2014/main" id="{B0C153CD-80FE-4404-9767-9FF51B93875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97" name="AutoShape 3" descr="(question)">
          <a:extLst>
            <a:ext uri="{FF2B5EF4-FFF2-40B4-BE49-F238E27FC236}">
              <a16:creationId xmlns:a16="http://schemas.microsoft.com/office/drawing/2014/main" id="{A4E85074-8B97-4DD7-AE06-6AC3A676E23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98" name="AutoShape 3" descr="(question)">
          <a:extLst>
            <a:ext uri="{FF2B5EF4-FFF2-40B4-BE49-F238E27FC236}">
              <a16:creationId xmlns:a16="http://schemas.microsoft.com/office/drawing/2014/main" id="{A7C50F00-A23F-47DD-9B42-18AB92CD570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99" name="AutoShape 3" descr="(question)">
          <a:extLst>
            <a:ext uri="{FF2B5EF4-FFF2-40B4-BE49-F238E27FC236}">
              <a16:creationId xmlns:a16="http://schemas.microsoft.com/office/drawing/2014/main" id="{421497A7-E665-426A-A37F-F0DFC5D29D1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00" name="AutoShape 3" descr="(question)">
          <a:extLst>
            <a:ext uri="{FF2B5EF4-FFF2-40B4-BE49-F238E27FC236}">
              <a16:creationId xmlns:a16="http://schemas.microsoft.com/office/drawing/2014/main" id="{1C3D3E29-5B32-42C1-AF80-18F86A722A3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01" name="AutoShape 3" descr="(question)">
          <a:extLst>
            <a:ext uri="{FF2B5EF4-FFF2-40B4-BE49-F238E27FC236}">
              <a16:creationId xmlns:a16="http://schemas.microsoft.com/office/drawing/2014/main" id="{0062B90B-A69E-4498-B4F8-7AA0D787565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02" name="AutoShape 3" descr="(question)">
          <a:extLst>
            <a:ext uri="{FF2B5EF4-FFF2-40B4-BE49-F238E27FC236}">
              <a16:creationId xmlns:a16="http://schemas.microsoft.com/office/drawing/2014/main" id="{7C63F0ED-F32D-4876-9C8D-6A5407ACAB7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03" name="AutoShape 3" descr="(question)">
          <a:extLst>
            <a:ext uri="{FF2B5EF4-FFF2-40B4-BE49-F238E27FC236}">
              <a16:creationId xmlns:a16="http://schemas.microsoft.com/office/drawing/2014/main" id="{9BEA5087-F202-49FE-80A2-71D9B7FB40B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04" name="AutoShape 3" descr="(question)">
          <a:extLst>
            <a:ext uri="{FF2B5EF4-FFF2-40B4-BE49-F238E27FC236}">
              <a16:creationId xmlns:a16="http://schemas.microsoft.com/office/drawing/2014/main" id="{75FB5386-519C-4BE4-AF63-8147C51CE18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05" name="AutoShape 3" descr="(question)">
          <a:extLst>
            <a:ext uri="{FF2B5EF4-FFF2-40B4-BE49-F238E27FC236}">
              <a16:creationId xmlns:a16="http://schemas.microsoft.com/office/drawing/2014/main" id="{E3175D97-BC18-4299-ABA4-C584A151E2D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06" name="AutoShape 3" descr="(question)">
          <a:extLst>
            <a:ext uri="{FF2B5EF4-FFF2-40B4-BE49-F238E27FC236}">
              <a16:creationId xmlns:a16="http://schemas.microsoft.com/office/drawing/2014/main" id="{9C185A52-65DC-475C-8EB6-9386C588275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07" name="AutoShape 3" descr="(question)">
          <a:extLst>
            <a:ext uri="{FF2B5EF4-FFF2-40B4-BE49-F238E27FC236}">
              <a16:creationId xmlns:a16="http://schemas.microsoft.com/office/drawing/2014/main" id="{50C71A3C-3B64-457C-8D48-83224067E16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08" name="AutoShape 3" descr="(question)">
          <a:extLst>
            <a:ext uri="{FF2B5EF4-FFF2-40B4-BE49-F238E27FC236}">
              <a16:creationId xmlns:a16="http://schemas.microsoft.com/office/drawing/2014/main" id="{113FDC9C-C0A0-4C6B-A4F0-558B78761E8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09" name="AutoShape 3" descr="(question)">
          <a:extLst>
            <a:ext uri="{FF2B5EF4-FFF2-40B4-BE49-F238E27FC236}">
              <a16:creationId xmlns:a16="http://schemas.microsoft.com/office/drawing/2014/main" id="{008BC203-C23B-458D-8E71-367958641E2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10" name="AutoShape 3" descr="(question)">
          <a:extLst>
            <a:ext uri="{FF2B5EF4-FFF2-40B4-BE49-F238E27FC236}">
              <a16:creationId xmlns:a16="http://schemas.microsoft.com/office/drawing/2014/main" id="{EAAEDD73-2800-4BF5-A758-FE1547511E1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11" name="AutoShape 3" descr="(question)">
          <a:extLst>
            <a:ext uri="{FF2B5EF4-FFF2-40B4-BE49-F238E27FC236}">
              <a16:creationId xmlns:a16="http://schemas.microsoft.com/office/drawing/2014/main" id="{46C8CAC8-CADE-4E8C-82BB-F6A72F76B02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12" name="AutoShape 3" descr="(question)">
          <a:extLst>
            <a:ext uri="{FF2B5EF4-FFF2-40B4-BE49-F238E27FC236}">
              <a16:creationId xmlns:a16="http://schemas.microsoft.com/office/drawing/2014/main" id="{692D5CBD-4837-4EC9-9903-F48ACCF0017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13" name="AutoShape 3" descr="(question)">
          <a:extLst>
            <a:ext uri="{FF2B5EF4-FFF2-40B4-BE49-F238E27FC236}">
              <a16:creationId xmlns:a16="http://schemas.microsoft.com/office/drawing/2014/main" id="{24DA0131-36A3-4273-8258-55D16E606AB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14" name="AutoShape 3" descr="(question)">
          <a:extLst>
            <a:ext uri="{FF2B5EF4-FFF2-40B4-BE49-F238E27FC236}">
              <a16:creationId xmlns:a16="http://schemas.microsoft.com/office/drawing/2014/main" id="{0C395C37-D3E8-4782-8995-30C7A90D302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15" name="AutoShape 3" descr="(question)">
          <a:extLst>
            <a:ext uri="{FF2B5EF4-FFF2-40B4-BE49-F238E27FC236}">
              <a16:creationId xmlns:a16="http://schemas.microsoft.com/office/drawing/2014/main" id="{F8342F4E-1EEA-40CC-94A7-D0BA263FAE7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16" name="AutoShape 3" descr="(question)">
          <a:extLst>
            <a:ext uri="{FF2B5EF4-FFF2-40B4-BE49-F238E27FC236}">
              <a16:creationId xmlns:a16="http://schemas.microsoft.com/office/drawing/2014/main" id="{F36ED112-DC60-4B92-BC6E-9150A56DA98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17" name="AutoShape 3" descr="(question)">
          <a:extLst>
            <a:ext uri="{FF2B5EF4-FFF2-40B4-BE49-F238E27FC236}">
              <a16:creationId xmlns:a16="http://schemas.microsoft.com/office/drawing/2014/main" id="{D38B8352-22A6-433B-9DC3-2D5D9E01EC3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18" name="AutoShape 3" descr="(question)">
          <a:extLst>
            <a:ext uri="{FF2B5EF4-FFF2-40B4-BE49-F238E27FC236}">
              <a16:creationId xmlns:a16="http://schemas.microsoft.com/office/drawing/2014/main" id="{9D13CDC7-E668-441A-BAF5-07B8ADD1417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19" name="AutoShape 3" descr="(question)">
          <a:extLst>
            <a:ext uri="{FF2B5EF4-FFF2-40B4-BE49-F238E27FC236}">
              <a16:creationId xmlns:a16="http://schemas.microsoft.com/office/drawing/2014/main" id="{ABDEBD7F-A2E0-46B6-B527-088E7B8A2FB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20" name="AutoShape 3" descr="(question)">
          <a:extLst>
            <a:ext uri="{FF2B5EF4-FFF2-40B4-BE49-F238E27FC236}">
              <a16:creationId xmlns:a16="http://schemas.microsoft.com/office/drawing/2014/main" id="{53C2CCF4-ECBB-482F-B70A-EAE5793F14A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21" name="AutoShape 3" descr="(question)">
          <a:extLst>
            <a:ext uri="{FF2B5EF4-FFF2-40B4-BE49-F238E27FC236}">
              <a16:creationId xmlns:a16="http://schemas.microsoft.com/office/drawing/2014/main" id="{BB12710B-2C26-4949-87A7-530EAEF8C34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22" name="AutoShape 3" descr="(question)">
          <a:extLst>
            <a:ext uri="{FF2B5EF4-FFF2-40B4-BE49-F238E27FC236}">
              <a16:creationId xmlns:a16="http://schemas.microsoft.com/office/drawing/2014/main" id="{E9647F43-F95F-4F09-A464-C228DABCB7A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23" name="AutoShape 3" descr="(question)">
          <a:extLst>
            <a:ext uri="{FF2B5EF4-FFF2-40B4-BE49-F238E27FC236}">
              <a16:creationId xmlns:a16="http://schemas.microsoft.com/office/drawing/2014/main" id="{91CA992F-14D9-44BA-9C0D-8EFC276206D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24" name="AutoShape 3" descr="(question)">
          <a:extLst>
            <a:ext uri="{FF2B5EF4-FFF2-40B4-BE49-F238E27FC236}">
              <a16:creationId xmlns:a16="http://schemas.microsoft.com/office/drawing/2014/main" id="{1CBB5D93-249A-4256-938B-EE935C62262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25" name="AutoShape 3" descr="(question)">
          <a:extLst>
            <a:ext uri="{FF2B5EF4-FFF2-40B4-BE49-F238E27FC236}">
              <a16:creationId xmlns:a16="http://schemas.microsoft.com/office/drawing/2014/main" id="{64E28DC0-2622-4B4E-85A8-A767061B15D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26" name="AutoShape 3" descr="(question)">
          <a:extLst>
            <a:ext uri="{FF2B5EF4-FFF2-40B4-BE49-F238E27FC236}">
              <a16:creationId xmlns:a16="http://schemas.microsoft.com/office/drawing/2014/main" id="{E797543F-2FD8-458C-AD4E-F710B7DD808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27" name="AutoShape 3" descr="(question)">
          <a:extLst>
            <a:ext uri="{FF2B5EF4-FFF2-40B4-BE49-F238E27FC236}">
              <a16:creationId xmlns:a16="http://schemas.microsoft.com/office/drawing/2014/main" id="{0C5ED96F-8C27-4703-8E0E-43B99EA72A4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28" name="AutoShape 3" descr="(question)">
          <a:extLst>
            <a:ext uri="{FF2B5EF4-FFF2-40B4-BE49-F238E27FC236}">
              <a16:creationId xmlns:a16="http://schemas.microsoft.com/office/drawing/2014/main" id="{B59E5EAD-998B-4288-AA50-A0F4F236887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29" name="AutoShape 3" descr="(question)">
          <a:extLst>
            <a:ext uri="{FF2B5EF4-FFF2-40B4-BE49-F238E27FC236}">
              <a16:creationId xmlns:a16="http://schemas.microsoft.com/office/drawing/2014/main" id="{DEABE530-0A90-4954-87B7-3F8B088569C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30" name="AutoShape 3" descr="(question)">
          <a:extLst>
            <a:ext uri="{FF2B5EF4-FFF2-40B4-BE49-F238E27FC236}">
              <a16:creationId xmlns:a16="http://schemas.microsoft.com/office/drawing/2014/main" id="{60614E17-1EEB-416F-9906-BCE7657323E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31" name="AutoShape 3" descr="(question)">
          <a:extLst>
            <a:ext uri="{FF2B5EF4-FFF2-40B4-BE49-F238E27FC236}">
              <a16:creationId xmlns:a16="http://schemas.microsoft.com/office/drawing/2014/main" id="{B10591BB-36C1-470E-BC1A-287A1E126A0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32" name="AutoShape 3" descr="(question)">
          <a:extLst>
            <a:ext uri="{FF2B5EF4-FFF2-40B4-BE49-F238E27FC236}">
              <a16:creationId xmlns:a16="http://schemas.microsoft.com/office/drawing/2014/main" id="{C7066BA8-5305-4D53-890A-24B55B88C4C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33" name="AutoShape 3" descr="(question)">
          <a:extLst>
            <a:ext uri="{FF2B5EF4-FFF2-40B4-BE49-F238E27FC236}">
              <a16:creationId xmlns:a16="http://schemas.microsoft.com/office/drawing/2014/main" id="{4324ECFE-F3BF-49DA-86B0-2A0AF81E9F2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34" name="AutoShape 3" descr="(question)">
          <a:extLst>
            <a:ext uri="{FF2B5EF4-FFF2-40B4-BE49-F238E27FC236}">
              <a16:creationId xmlns:a16="http://schemas.microsoft.com/office/drawing/2014/main" id="{FA4B20DE-1B4B-4224-883B-B45109A8C75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35" name="AutoShape 3" descr="(question)">
          <a:extLst>
            <a:ext uri="{FF2B5EF4-FFF2-40B4-BE49-F238E27FC236}">
              <a16:creationId xmlns:a16="http://schemas.microsoft.com/office/drawing/2014/main" id="{1A367438-7ED0-47D8-8CF3-2CEF105D12C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36" name="AutoShape 3" descr="(question)">
          <a:extLst>
            <a:ext uri="{FF2B5EF4-FFF2-40B4-BE49-F238E27FC236}">
              <a16:creationId xmlns:a16="http://schemas.microsoft.com/office/drawing/2014/main" id="{03E3FF4F-4B4E-46B5-80C9-0A173FF2FBA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37" name="AutoShape 3" descr="(question)">
          <a:extLst>
            <a:ext uri="{FF2B5EF4-FFF2-40B4-BE49-F238E27FC236}">
              <a16:creationId xmlns:a16="http://schemas.microsoft.com/office/drawing/2014/main" id="{F902BAFA-8063-49AC-8972-C0EB410B178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38" name="AutoShape 3" descr="(question)">
          <a:extLst>
            <a:ext uri="{FF2B5EF4-FFF2-40B4-BE49-F238E27FC236}">
              <a16:creationId xmlns:a16="http://schemas.microsoft.com/office/drawing/2014/main" id="{352F5028-43D8-4C51-B521-6082406B321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39" name="AutoShape 3" descr="(question)">
          <a:extLst>
            <a:ext uri="{FF2B5EF4-FFF2-40B4-BE49-F238E27FC236}">
              <a16:creationId xmlns:a16="http://schemas.microsoft.com/office/drawing/2014/main" id="{4DC487CB-1CC9-49AE-84F5-79E5921DD15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40" name="AutoShape 3" descr="(question)">
          <a:extLst>
            <a:ext uri="{FF2B5EF4-FFF2-40B4-BE49-F238E27FC236}">
              <a16:creationId xmlns:a16="http://schemas.microsoft.com/office/drawing/2014/main" id="{951043BD-FB43-4286-9E38-0D68D687DD2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41" name="AutoShape 3" descr="(question)">
          <a:extLst>
            <a:ext uri="{FF2B5EF4-FFF2-40B4-BE49-F238E27FC236}">
              <a16:creationId xmlns:a16="http://schemas.microsoft.com/office/drawing/2014/main" id="{57A8840E-ABF7-44F1-B9EB-9BCFA0AD7C0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42" name="AutoShape 3" descr="(question)">
          <a:extLst>
            <a:ext uri="{FF2B5EF4-FFF2-40B4-BE49-F238E27FC236}">
              <a16:creationId xmlns:a16="http://schemas.microsoft.com/office/drawing/2014/main" id="{460D07BF-F087-45AF-BC29-8BA1303511C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43" name="AutoShape 3" descr="(question)">
          <a:extLst>
            <a:ext uri="{FF2B5EF4-FFF2-40B4-BE49-F238E27FC236}">
              <a16:creationId xmlns:a16="http://schemas.microsoft.com/office/drawing/2014/main" id="{2A7F377A-7796-4E7E-A4C6-BDAF75D0CF7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44" name="AutoShape 3" descr="(question)">
          <a:extLst>
            <a:ext uri="{FF2B5EF4-FFF2-40B4-BE49-F238E27FC236}">
              <a16:creationId xmlns:a16="http://schemas.microsoft.com/office/drawing/2014/main" id="{2DD14C79-20BD-479A-92E5-AB8C6B54E47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45" name="AutoShape 3" descr="(question)">
          <a:extLst>
            <a:ext uri="{FF2B5EF4-FFF2-40B4-BE49-F238E27FC236}">
              <a16:creationId xmlns:a16="http://schemas.microsoft.com/office/drawing/2014/main" id="{E3DF9738-38F7-4CEA-93DB-4D9D10D86C6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46" name="AutoShape 3" descr="(question)">
          <a:extLst>
            <a:ext uri="{FF2B5EF4-FFF2-40B4-BE49-F238E27FC236}">
              <a16:creationId xmlns:a16="http://schemas.microsoft.com/office/drawing/2014/main" id="{EF8372C8-58FC-4488-B0FA-AD61BB5F918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47" name="AutoShape 3" descr="(question)">
          <a:extLst>
            <a:ext uri="{FF2B5EF4-FFF2-40B4-BE49-F238E27FC236}">
              <a16:creationId xmlns:a16="http://schemas.microsoft.com/office/drawing/2014/main" id="{EBC146D2-D154-497C-B039-58B2469BAF5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48" name="AutoShape 3" descr="(question)">
          <a:extLst>
            <a:ext uri="{FF2B5EF4-FFF2-40B4-BE49-F238E27FC236}">
              <a16:creationId xmlns:a16="http://schemas.microsoft.com/office/drawing/2014/main" id="{BD047AB2-11A2-4A64-8218-A5C6458190E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49" name="AutoShape 3" descr="(question)">
          <a:extLst>
            <a:ext uri="{FF2B5EF4-FFF2-40B4-BE49-F238E27FC236}">
              <a16:creationId xmlns:a16="http://schemas.microsoft.com/office/drawing/2014/main" id="{363F16BD-29AB-4D1B-9956-595BE50B9CE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50" name="AutoShape 3" descr="(question)">
          <a:extLst>
            <a:ext uri="{FF2B5EF4-FFF2-40B4-BE49-F238E27FC236}">
              <a16:creationId xmlns:a16="http://schemas.microsoft.com/office/drawing/2014/main" id="{28C9F5AE-3CBF-42BF-A231-9866BC90973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51" name="AutoShape 3" descr="(question)">
          <a:extLst>
            <a:ext uri="{FF2B5EF4-FFF2-40B4-BE49-F238E27FC236}">
              <a16:creationId xmlns:a16="http://schemas.microsoft.com/office/drawing/2014/main" id="{5E67000B-90D4-45EB-90CB-BEF6D9A068B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52" name="AutoShape 3" descr="(question)">
          <a:extLst>
            <a:ext uri="{FF2B5EF4-FFF2-40B4-BE49-F238E27FC236}">
              <a16:creationId xmlns:a16="http://schemas.microsoft.com/office/drawing/2014/main" id="{A5DEE933-5E58-40B8-BF05-447ACE3B10F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53" name="AutoShape 3" descr="(question)">
          <a:extLst>
            <a:ext uri="{FF2B5EF4-FFF2-40B4-BE49-F238E27FC236}">
              <a16:creationId xmlns:a16="http://schemas.microsoft.com/office/drawing/2014/main" id="{1F66988E-60D0-4055-B118-9D5642F5F18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54" name="AutoShape 3" descr="(question)">
          <a:extLst>
            <a:ext uri="{FF2B5EF4-FFF2-40B4-BE49-F238E27FC236}">
              <a16:creationId xmlns:a16="http://schemas.microsoft.com/office/drawing/2014/main" id="{5761C47C-A6F1-4A19-A263-4CF6925ACFE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55" name="AutoShape 3" descr="(question)">
          <a:extLst>
            <a:ext uri="{FF2B5EF4-FFF2-40B4-BE49-F238E27FC236}">
              <a16:creationId xmlns:a16="http://schemas.microsoft.com/office/drawing/2014/main" id="{435543E5-D7A7-436C-AE38-49B091ED66B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56" name="AutoShape 3" descr="(question)">
          <a:extLst>
            <a:ext uri="{FF2B5EF4-FFF2-40B4-BE49-F238E27FC236}">
              <a16:creationId xmlns:a16="http://schemas.microsoft.com/office/drawing/2014/main" id="{C7B19A80-D23D-4126-AE4A-34B799AD2D2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57" name="AutoShape 3" descr="(question)">
          <a:extLst>
            <a:ext uri="{FF2B5EF4-FFF2-40B4-BE49-F238E27FC236}">
              <a16:creationId xmlns:a16="http://schemas.microsoft.com/office/drawing/2014/main" id="{297B85E8-D2B7-4C06-8EEF-D48CCB4DE9C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58" name="AutoShape 3" descr="(question)">
          <a:extLst>
            <a:ext uri="{FF2B5EF4-FFF2-40B4-BE49-F238E27FC236}">
              <a16:creationId xmlns:a16="http://schemas.microsoft.com/office/drawing/2014/main" id="{1E3CD313-6E24-420A-9011-86C4EEE7A73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59" name="AutoShape 3" descr="(question)">
          <a:extLst>
            <a:ext uri="{FF2B5EF4-FFF2-40B4-BE49-F238E27FC236}">
              <a16:creationId xmlns:a16="http://schemas.microsoft.com/office/drawing/2014/main" id="{42778D65-634F-4475-8F6E-78D0CA86092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60" name="AutoShape 3" descr="(question)">
          <a:extLst>
            <a:ext uri="{FF2B5EF4-FFF2-40B4-BE49-F238E27FC236}">
              <a16:creationId xmlns:a16="http://schemas.microsoft.com/office/drawing/2014/main" id="{970F55A3-F1D2-4BE7-AE95-9A88CD2B0CF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61" name="AutoShape 3" descr="(question)">
          <a:extLst>
            <a:ext uri="{FF2B5EF4-FFF2-40B4-BE49-F238E27FC236}">
              <a16:creationId xmlns:a16="http://schemas.microsoft.com/office/drawing/2014/main" id="{6DAF43F9-819D-4932-9D29-57C43016E90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62" name="AutoShape 3" descr="(question)">
          <a:extLst>
            <a:ext uri="{FF2B5EF4-FFF2-40B4-BE49-F238E27FC236}">
              <a16:creationId xmlns:a16="http://schemas.microsoft.com/office/drawing/2014/main" id="{FE363B64-56D4-4EE7-8D35-688AC86085A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63" name="AutoShape 3" descr="(question)">
          <a:extLst>
            <a:ext uri="{FF2B5EF4-FFF2-40B4-BE49-F238E27FC236}">
              <a16:creationId xmlns:a16="http://schemas.microsoft.com/office/drawing/2014/main" id="{92E82B99-D9A0-4C67-B3CB-7398E962513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64" name="AutoShape 3" descr="(question)">
          <a:extLst>
            <a:ext uri="{FF2B5EF4-FFF2-40B4-BE49-F238E27FC236}">
              <a16:creationId xmlns:a16="http://schemas.microsoft.com/office/drawing/2014/main" id="{51C62FA9-EE70-4ADD-AB2E-192A698B678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65" name="AutoShape 3" descr="(question)">
          <a:extLst>
            <a:ext uri="{FF2B5EF4-FFF2-40B4-BE49-F238E27FC236}">
              <a16:creationId xmlns:a16="http://schemas.microsoft.com/office/drawing/2014/main" id="{5CC1927A-F3AF-404C-9391-4E4A3E9F915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66" name="AutoShape 3" descr="(question)">
          <a:extLst>
            <a:ext uri="{FF2B5EF4-FFF2-40B4-BE49-F238E27FC236}">
              <a16:creationId xmlns:a16="http://schemas.microsoft.com/office/drawing/2014/main" id="{0C9D7F98-7C19-4762-8857-BCC1EA8E139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67" name="AutoShape 3" descr="(question)">
          <a:extLst>
            <a:ext uri="{FF2B5EF4-FFF2-40B4-BE49-F238E27FC236}">
              <a16:creationId xmlns:a16="http://schemas.microsoft.com/office/drawing/2014/main" id="{FC910392-B81F-4B88-87AE-1089D9506E4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68" name="AutoShape 3" descr="(question)">
          <a:extLst>
            <a:ext uri="{FF2B5EF4-FFF2-40B4-BE49-F238E27FC236}">
              <a16:creationId xmlns:a16="http://schemas.microsoft.com/office/drawing/2014/main" id="{EB05A8EC-C48B-44D6-BD1F-FC6D94DB6BB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69" name="AutoShape 3" descr="(question)">
          <a:extLst>
            <a:ext uri="{FF2B5EF4-FFF2-40B4-BE49-F238E27FC236}">
              <a16:creationId xmlns:a16="http://schemas.microsoft.com/office/drawing/2014/main" id="{57E65F55-E389-4BEA-9EB4-FABA59AC930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70" name="AutoShape 3" descr="(question)">
          <a:extLst>
            <a:ext uri="{FF2B5EF4-FFF2-40B4-BE49-F238E27FC236}">
              <a16:creationId xmlns:a16="http://schemas.microsoft.com/office/drawing/2014/main" id="{7D65C220-7BB5-4496-AAE7-CE95B89F6AC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71" name="AutoShape 3" descr="(question)">
          <a:extLst>
            <a:ext uri="{FF2B5EF4-FFF2-40B4-BE49-F238E27FC236}">
              <a16:creationId xmlns:a16="http://schemas.microsoft.com/office/drawing/2014/main" id="{63BEB482-4A8D-4AC8-9DE8-CE511DA2520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72" name="AutoShape 3" descr="(question)">
          <a:extLst>
            <a:ext uri="{FF2B5EF4-FFF2-40B4-BE49-F238E27FC236}">
              <a16:creationId xmlns:a16="http://schemas.microsoft.com/office/drawing/2014/main" id="{9E2975E9-B518-48CB-A1A4-3E268A8C2B3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73" name="AutoShape 3" descr="(question)">
          <a:extLst>
            <a:ext uri="{FF2B5EF4-FFF2-40B4-BE49-F238E27FC236}">
              <a16:creationId xmlns:a16="http://schemas.microsoft.com/office/drawing/2014/main" id="{55801A5A-D603-4A6E-AB9B-B70E785F369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74" name="AutoShape 3" descr="(question)">
          <a:extLst>
            <a:ext uri="{FF2B5EF4-FFF2-40B4-BE49-F238E27FC236}">
              <a16:creationId xmlns:a16="http://schemas.microsoft.com/office/drawing/2014/main" id="{12E2006F-2157-4025-B2B4-5CEF775F47E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75" name="AutoShape 3" descr="(question)">
          <a:extLst>
            <a:ext uri="{FF2B5EF4-FFF2-40B4-BE49-F238E27FC236}">
              <a16:creationId xmlns:a16="http://schemas.microsoft.com/office/drawing/2014/main" id="{0A5F732F-8B2C-4D2B-B3D5-112203BEA2E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76" name="AutoShape 3" descr="(question)">
          <a:extLst>
            <a:ext uri="{FF2B5EF4-FFF2-40B4-BE49-F238E27FC236}">
              <a16:creationId xmlns:a16="http://schemas.microsoft.com/office/drawing/2014/main" id="{62E08FA5-E98B-4AF2-B722-35B7400EFFA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77" name="AutoShape 3" descr="(question)">
          <a:extLst>
            <a:ext uri="{FF2B5EF4-FFF2-40B4-BE49-F238E27FC236}">
              <a16:creationId xmlns:a16="http://schemas.microsoft.com/office/drawing/2014/main" id="{2D702390-0456-4354-A7F4-A3C95BAF89C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78" name="AutoShape 3" descr="(question)">
          <a:extLst>
            <a:ext uri="{FF2B5EF4-FFF2-40B4-BE49-F238E27FC236}">
              <a16:creationId xmlns:a16="http://schemas.microsoft.com/office/drawing/2014/main" id="{09D06D2F-CBA6-489C-A0F6-6428C42928B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79" name="AutoShape 3" descr="(question)">
          <a:extLst>
            <a:ext uri="{FF2B5EF4-FFF2-40B4-BE49-F238E27FC236}">
              <a16:creationId xmlns:a16="http://schemas.microsoft.com/office/drawing/2014/main" id="{6F79CDF4-8B5C-4E84-97F9-E07DCF66960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80" name="AutoShape 3" descr="(question)">
          <a:extLst>
            <a:ext uri="{FF2B5EF4-FFF2-40B4-BE49-F238E27FC236}">
              <a16:creationId xmlns:a16="http://schemas.microsoft.com/office/drawing/2014/main" id="{670BE18F-3065-40C9-BDC1-5A4A53AA182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81" name="AutoShape 3" descr="(question)">
          <a:extLst>
            <a:ext uri="{FF2B5EF4-FFF2-40B4-BE49-F238E27FC236}">
              <a16:creationId xmlns:a16="http://schemas.microsoft.com/office/drawing/2014/main" id="{43E92700-C882-4665-AB20-B72B6639844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82" name="AutoShape 3" descr="(question)">
          <a:extLst>
            <a:ext uri="{FF2B5EF4-FFF2-40B4-BE49-F238E27FC236}">
              <a16:creationId xmlns:a16="http://schemas.microsoft.com/office/drawing/2014/main" id="{9FE65C84-FDEC-42C7-9C6D-8EF2CC5A87C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83" name="AutoShape 3" descr="(question)">
          <a:extLst>
            <a:ext uri="{FF2B5EF4-FFF2-40B4-BE49-F238E27FC236}">
              <a16:creationId xmlns:a16="http://schemas.microsoft.com/office/drawing/2014/main" id="{286D15DC-3C29-47BC-9B5C-5910FBA792F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84" name="AutoShape 3" descr="(question)">
          <a:extLst>
            <a:ext uri="{FF2B5EF4-FFF2-40B4-BE49-F238E27FC236}">
              <a16:creationId xmlns:a16="http://schemas.microsoft.com/office/drawing/2014/main" id="{07E992F9-478D-48EA-98AE-78FF947F9AF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85" name="AutoShape 3" descr="(question)">
          <a:extLst>
            <a:ext uri="{FF2B5EF4-FFF2-40B4-BE49-F238E27FC236}">
              <a16:creationId xmlns:a16="http://schemas.microsoft.com/office/drawing/2014/main" id="{ED80B897-12CA-4CE3-AE41-221C53A1233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86" name="AutoShape 3" descr="(question)">
          <a:extLst>
            <a:ext uri="{FF2B5EF4-FFF2-40B4-BE49-F238E27FC236}">
              <a16:creationId xmlns:a16="http://schemas.microsoft.com/office/drawing/2014/main" id="{6C8D67BC-D528-4BA0-9FF4-FFFA3E9DE92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87" name="AutoShape 3" descr="(question)">
          <a:extLst>
            <a:ext uri="{FF2B5EF4-FFF2-40B4-BE49-F238E27FC236}">
              <a16:creationId xmlns:a16="http://schemas.microsoft.com/office/drawing/2014/main" id="{D6ECE7ED-A583-4FDF-85BA-4834EFABC1A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88" name="AutoShape 3" descr="(question)">
          <a:extLst>
            <a:ext uri="{FF2B5EF4-FFF2-40B4-BE49-F238E27FC236}">
              <a16:creationId xmlns:a16="http://schemas.microsoft.com/office/drawing/2014/main" id="{289CB195-4AE4-4769-827A-BA0E0146B6A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89" name="AutoShape 3" descr="(question)">
          <a:extLst>
            <a:ext uri="{FF2B5EF4-FFF2-40B4-BE49-F238E27FC236}">
              <a16:creationId xmlns:a16="http://schemas.microsoft.com/office/drawing/2014/main" id="{79CF975C-5D07-4815-AA59-F2A8F70CEB0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90" name="AutoShape 3" descr="(question)">
          <a:extLst>
            <a:ext uri="{FF2B5EF4-FFF2-40B4-BE49-F238E27FC236}">
              <a16:creationId xmlns:a16="http://schemas.microsoft.com/office/drawing/2014/main" id="{40E025A9-E4F2-4DFE-978E-A1AB5E9C14D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91" name="AutoShape 3" descr="(question)">
          <a:extLst>
            <a:ext uri="{FF2B5EF4-FFF2-40B4-BE49-F238E27FC236}">
              <a16:creationId xmlns:a16="http://schemas.microsoft.com/office/drawing/2014/main" id="{C6833A38-2B49-4FFC-B24F-237BD668C89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92" name="AutoShape 3" descr="(question)">
          <a:extLst>
            <a:ext uri="{FF2B5EF4-FFF2-40B4-BE49-F238E27FC236}">
              <a16:creationId xmlns:a16="http://schemas.microsoft.com/office/drawing/2014/main" id="{E6B5859A-FD44-4500-A546-A091B7F0A85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93" name="AutoShape 3" descr="(question)">
          <a:extLst>
            <a:ext uri="{FF2B5EF4-FFF2-40B4-BE49-F238E27FC236}">
              <a16:creationId xmlns:a16="http://schemas.microsoft.com/office/drawing/2014/main" id="{0B501D03-F5FC-43F4-8926-DB9B77ED6F1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94" name="AutoShape 3" descr="(question)">
          <a:extLst>
            <a:ext uri="{FF2B5EF4-FFF2-40B4-BE49-F238E27FC236}">
              <a16:creationId xmlns:a16="http://schemas.microsoft.com/office/drawing/2014/main" id="{92CB8FF8-CC59-4A01-9635-40A46249C1B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95" name="AutoShape 3" descr="(question)">
          <a:extLst>
            <a:ext uri="{FF2B5EF4-FFF2-40B4-BE49-F238E27FC236}">
              <a16:creationId xmlns:a16="http://schemas.microsoft.com/office/drawing/2014/main" id="{ED79089A-5C67-4C8A-A3D1-46FDF1572CA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96" name="AutoShape 3" descr="(question)">
          <a:extLst>
            <a:ext uri="{FF2B5EF4-FFF2-40B4-BE49-F238E27FC236}">
              <a16:creationId xmlns:a16="http://schemas.microsoft.com/office/drawing/2014/main" id="{4992D17D-E01F-4D83-A0C0-25DB33DCBDC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97" name="AutoShape 3" descr="(question)">
          <a:extLst>
            <a:ext uri="{FF2B5EF4-FFF2-40B4-BE49-F238E27FC236}">
              <a16:creationId xmlns:a16="http://schemas.microsoft.com/office/drawing/2014/main" id="{AB1FCFC0-7C74-48CA-807D-B985DF4A567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98" name="AutoShape 3" descr="(question)">
          <a:extLst>
            <a:ext uri="{FF2B5EF4-FFF2-40B4-BE49-F238E27FC236}">
              <a16:creationId xmlns:a16="http://schemas.microsoft.com/office/drawing/2014/main" id="{75E263B9-25D3-431D-9C19-7C5AF1AA4AA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99" name="AutoShape 3" descr="(question)">
          <a:extLst>
            <a:ext uri="{FF2B5EF4-FFF2-40B4-BE49-F238E27FC236}">
              <a16:creationId xmlns:a16="http://schemas.microsoft.com/office/drawing/2014/main" id="{DAD5F22E-5863-4591-AD48-B2E99644B0E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700" name="AutoShape 3" descr="(question)">
          <a:extLst>
            <a:ext uri="{FF2B5EF4-FFF2-40B4-BE49-F238E27FC236}">
              <a16:creationId xmlns:a16="http://schemas.microsoft.com/office/drawing/2014/main" id="{D1073E38-B258-4915-AE81-B35124D5876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701" name="AutoShape 3" descr="(question)">
          <a:extLst>
            <a:ext uri="{FF2B5EF4-FFF2-40B4-BE49-F238E27FC236}">
              <a16:creationId xmlns:a16="http://schemas.microsoft.com/office/drawing/2014/main" id="{D15741A9-2CEF-4D00-8848-30769A00F2F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702" name="AutoShape 3" descr="(question)">
          <a:extLst>
            <a:ext uri="{FF2B5EF4-FFF2-40B4-BE49-F238E27FC236}">
              <a16:creationId xmlns:a16="http://schemas.microsoft.com/office/drawing/2014/main" id="{FA433419-941D-4A65-9380-20392A7FFC2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703" name="AutoShape 3" descr="(question)">
          <a:extLst>
            <a:ext uri="{FF2B5EF4-FFF2-40B4-BE49-F238E27FC236}">
              <a16:creationId xmlns:a16="http://schemas.microsoft.com/office/drawing/2014/main" id="{838764E5-EE2B-44BE-818F-F452F36A15B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704" name="AutoShape 3" descr="(question)">
          <a:extLst>
            <a:ext uri="{FF2B5EF4-FFF2-40B4-BE49-F238E27FC236}">
              <a16:creationId xmlns:a16="http://schemas.microsoft.com/office/drawing/2014/main" id="{53DB3416-5528-419F-AC99-2C5FA2D9149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705" name="AutoShape 3" descr="(question)">
          <a:extLst>
            <a:ext uri="{FF2B5EF4-FFF2-40B4-BE49-F238E27FC236}">
              <a16:creationId xmlns:a16="http://schemas.microsoft.com/office/drawing/2014/main" id="{EBEEA3D4-14DC-4EE2-83AF-6BDF5CF735F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706" name="AutoShape 3" descr="(question)">
          <a:extLst>
            <a:ext uri="{FF2B5EF4-FFF2-40B4-BE49-F238E27FC236}">
              <a16:creationId xmlns:a16="http://schemas.microsoft.com/office/drawing/2014/main" id="{2A686AC6-A216-4DB6-A672-DA81186DF41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707" name="AutoShape 3" descr="(question)">
          <a:extLst>
            <a:ext uri="{FF2B5EF4-FFF2-40B4-BE49-F238E27FC236}">
              <a16:creationId xmlns:a16="http://schemas.microsoft.com/office/drawing/2014/main" id="{E91E5971-BE3F-41ED-AE84-81011460FB2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708" name="AutoShape 3" descr="(question)">
          <a:extLst>
            <a:ext uri="{FF2B5EF4-FFF2-40B4-BE49-F238E27FC236}">
              <a16:creationId xmlns:a16="http://schemas.microsoft.com/office/drawing/2014/main" id="{718AF72B-7FEF-4A77-AB4F-8785A2CA8A3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709" name="AutoShape 3" descr="(question)">
          <a:extLst>
            <a:ext uri="{FF2B5EF4-FFF2-40B4-BE49-F238E27FC236}">
              <a16:creationId xmlns:a16="http://schemas.microsoft.com/office/drawing/2014/main" id="{9BDB0AA4-1D86-4BAF-B833-4E6222ABB99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710" name="AutoShape 3" descr="(question)">
          <a:extLst>
            <a:ext uri="{FF2B5EF4-FFF2-40B4-BE49-F238E27FC236}">
              <a16:creationId xmlns:a16="http://schemas.microsoft.com/office/drawing/2014/main" id="{42FD8EC3-D95D-4FB9-913D-1E335C60B7C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711" name="AutoShape 3" descr="(question)">
          <a:extLst>
            <a:ext uri="{FF2B5EF4-FFF2-40B4-BE49-F238E27FC236}">
              <a16:creationId xmlns:a16="http://schemas.microsoft.com/office/drawing/2014/main" id="{5AFB11CC-9B01-4648-AB1F-FDBF6D99400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712" name="AutoShape 3" descr="(question)">
          <a:extLst>
            <a:ext uri="{FF2B5EF4-FFF2-40B4-BE49-F238E27FC236}">
              <a16:creationId xmlns:a16="http://schemas.microsoft.com/office/drawing/2014/main" id="{7D7C7015-B2AD-4D66-8706-2614824AD25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713" name="AutoShape 3" descr="(question)">
          <a:extLst>
            <a:ext uri="{FF2B5EF4-FFF2-40B4-BE49-F238E27FC236}">
              <a16:creationId xmlns:a16="http://schemas.microsoft.com/office/drawing/2014/main" id="{3B81BEFC-058C-4819-A17D-A24432BBBBD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714" name="AutoShape 3" descr="(question)">
          <a:extLst>
            <a:ext uri="{FF2B5EF4-FFF2-40B4-BE49-F238E27FC236}">
              <a16:creationId xmlns:a16="http://schemas.microsoft.com/office/drawing/2014/main" id="{1EE720B4-EDA2-4F06-AA72-7F8B05F51A5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715" name="AutoShape 3" descr="(question)">
          <a:extLst>
            <a:ext uri="{FF2B5EF4-FFF2-40B4-BE49-F238E27FC236}">
              <a16:creationId xmlns:a16="http://schemas.microsoft.com/office/drawing/2014/main" id="{BD850249-0A55-408D-B857-76B79CB9A6C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716" name="AutoShape 3" descr="(question)">
          <a:extLst>
            <a:ext uri="{FF2B5EF4-FFF2-40B4-BE49-F238E27FC236}">
              <a16:creationId xmlns:a16="http://schemas.microsoft.com/office/drawing/2014/main" id="{5E084F2D-2D42-4703-AF59-48F161B8A7E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717" name="AutoShape 3" descr="(question)">
          <a:extLst>
            <a:ext uri="{FF2B5EF4-FFF2-40B4-BE49-F238E27FC236}">
              <a16:creationId xmlns:a16="http://schemas.microsoft.com/office/drawing/2014/main" id="{ACCA974E-E4F1-4B7C-A457-DEE79207910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718" name="AutoShape 3" descr="(question)">
          <a:extLst>
            <a:ext uri="{FF2B5EF4-FFF2-40B4-BE49-F238E27FC236}">
              <a16:creationId xmlns:a16="http://schemas.microsoft.com/office/drawing/2014/main" id="{C3090095-4C9A-4418-86FF-17B4E8BC49A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719" name="AutoShape 3" descr="(question)">
          <a:extLst>
            <a:ext uri="{FF2B5EF4-FFF2-40B4-BE49-F238E27FC236}">
              <a16:creationId xmlns:a16="http://schemas.microsoft.com/office/drawing/2014/main" id="{3A481DF2-377D-4E65-945E-F7EF1B820A9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720" name="AutoShape 3" descr="(question)">
          <a:extLst>
            <a:ext uri="{FF2B5EF4-FFF2-40B4-BE49-F238E27FC236}">
              <a16:creationId xmlns:a16="http://schemas.microsoft.com/office/drawing/2014/main" id="{05C2758D-3227-462D-A26C-5EC6DA3595E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5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721" name="AutoShape 3" descr="(question)">
          <a:extLst>
            <a:ext uri="{FF2B5EF4-FFF2-40B4-BE49-F238E27FC236}">
              <a16:creationId xmlns:a16="http://schemas.microsoft.com/office/drawing/2014/main" id="{3F40E03A-CAD9-4D4A-B941-8BB296BCEE0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95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722" name="AutoShape 3" descr="(question)">
          <a:extLst>
            <a:ext uri="{FF2B5EF4-FFF2-40B4-BE49-F238E27FC236}">
              <a16:creationId xmlns:a16="http://schemas.microsoft.com/office/drawing/2014/main" id="{8D94F20E-8B90-42EF-888B-35B08DDB841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5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723" name="AutoShape 3" descr="(question)">
          <a:extLst>
            <a:ext uri="{FF2B5EF4-FFF2-40B4-BE49-F238E27FC236}">
              <a16:creationId xmlns:a16="http://schemas.microsoft.com/office/drawing/2014/main" id="{C013227A-E846-4325-A4B8-60475172EB5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5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724" name="AutoShape 3" descr="(question)">
          <a:extLst>
            <a:ext uri="{FF2B5EF4-FFF2-40B4-BE49-F238E27FC236}">
              <a16:creationId xmlns:a16="http://schemas.microsoft.com/office/drawing/2014/main" id="{1B51F0C0-E099-451B-A920-2B29D79AEAB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5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725" name="AutoShape 3" descr="(question)">
          <a:extLst>
            <a:ext uri="{FF2B5EF4-FFF2-40B4-BE49-F238E27FC236}">
              <a16:creationId xmlns:a16="http://schemas.microsoft.com/office/drawing/2014/main" id="{532A0B5C-0BF9-4D70-A117-96BA3C8BF63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5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726" name="AutoShape 3" descr="(question)">
          <a:extLst>
            <a:ext uri="{FF2B5EF4-FFF2-40B4-BE49-F238E27FC236}">
              <a16:creationId xmlns:a16="http://schemas.microsoft.com/office/drawing/2014/main" id="{A48FEA69-C0AE-46D5-ADA7-19C59461A0D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95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727" name="AutoShape 3" descr="(question)">
          <a:extLst>
            <a:ext uri="{FF2B5EF4-FFF2-40B4-BE49-F238E27FC236}">
              <a16:creationId xmlns:a16="http://schemas.microsoft.com/office/drawing/2014/main" id="{4699B200-CAED-4896-8266-E28B2F84C94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5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728" name="AutoShape 3" descr="(question)">
          <a:extLst>
            <a:ext uri="{FF2B5EF4-FFF2-40B4-BE49-F238E27FC236}">
              <a16:creationId xmlns:a16="http://schemas.microsoft.com/office/drawing/2014/main" id="{40C332B8-84D6-49EF-8A71-B5226DA943B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5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729" name="AutoShape 3" descr="(question)">
          <a:extLst>
            <a:ext uri="{FF2B5EF4-FFF2-40B4-BE49-F238E27FC236}">
              <a16:creationId xmlns:a16="http://schemas.microsoft.com/office/drawing/2014/main" id="{966DA142-4BFE-4D35-AFBA-11813203B74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5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730" name="AutoShape 3" descr="(question)">
          <a:extLst>
            <a:ext uri="{FF2B5EF4-FFF2-40B4-BE49-F238E27FC236}">
              <a16:creationId xmlns:a16="http://schemas.microsoft.com/office/drawing/2014/main" id="{25305D9C-59BC-4EA7-B51C-3DF5145B4BF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5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731" name="AutoShape 3" descr="(question)">
          <a:extLst>
            <a:ext uri="{FF2B5EF4-FFF2-40B4-BE49-F238E27FC236}">
              <a16:creationId xmlns:a16="http://schemas.microsoft.com/office/drawing/2014/main" id="{3F35DC6A-1B7D-43E4-8D78-7610C9345EE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95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732" name="AutoShape 3" descr="(question)">
          <a:extLst>
            <a:ext uri="{FF2B5EF4-FFF2-40B4-BE49-F238E27FC236}">
              <a16:creationId xmlns:a16="http://schemas.microsoft.com/office/drawing/2014/main" id="{68BB9DED-9521-4ECD-B040-9ABB7924A19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5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733" name="AutoShape 3" descr="(question)">
          <a:extLst>
            <a:ext uri="{FF2B5EF4-FFF2-40B4-BE49-F238E27FC236}">
              <a16:creationId xmlns:a16="http://schemas.microsoft.com/office/drawing/2014/main" id="{A3B83861-2ADE-4D71-B7FB-3A8CDD3F7CC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5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734" name="AutoShape 3" descr="(question)">
          <a:extLst>
            <a:ext uri="{FF2B5EF4-FFF2-40B4-BE49-F238E27FC236}">
              <a16:creationId xmlns:a16="http://schemas.microsoft.com/office/drawing/2014/main" id="{04D5B0DC-911B-436F-9FCB-78555B7B5C9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5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35" name="AutoShape 3" descr="(question)">
          <a:extLst>
            <a:ext uri="{FF2B5EF4-FFF2-40B4-BE49-F238E27FC236}">
              <a16:creationId xmlns:a16="http://schemas.microsoft.com/office/drawing/2014/main" id="{A34A55EB-D67F-4850-BEBE-991074306BB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36" name="AutoShape 3" descr="(question)">
          <a:extLst>
            <a:ext uri="{FF2B5EF4-FFF2-40B4-BE49-F238E27FC236}">
              <a16:creationId xmlns:a16="http://schemas.microsoft.com/office/drawing/2014/main" id="{C8FF29F2-2958-404A-A74D-20BAFC58EAA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37" name="AutoShape 3" descr="(question)">
          <a:extLst>
            <a:ext uri="{FF2B5EF4-FFF2-40B4-BE49-F238E27FC236}">
              <a16:creationId xmlns:a16="http://schemas.microsoft.com/office/drawing/2014/main" id="{CD9DBC62-1137-4312-88A9-5FC631C52DB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38" name="AutoShape 3" descr="(question)">
          <a:extLst>
            <a:ext uri="{FF2B5EF4-FFF2-40B4-BE49-F238E27FC236}">
              <a16:creationId xmlns:a16="http://schemas.microsoft.com/office/drawing/2014/main" id="{6FA7300C-10B9-428D-965E-30C3F109580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39" name="AutoShape 3" descr="(question)">
          <a:extLst>
            <a:ext uri="{FF2B5EF4-FFF2-40B4-BE49-F238E27FC236}">
              <a16:creationId xmlns:a16="http://schemas.microsoft.com/office/drawing/2014/main" id="{085DAFD6-3B03-441C-B798-6561D88F05E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40" name="AutoShape 3" descr="(question)">
          <a:extLst>
            <a:ext uri="{FF2B5EF4-FFF2-40B4-BE49-F238E27FC236}">
              <a16:creationId xmlns:a16="http://schemas.microsoft.com/office/drawing/2014/main" id="{236A3BB2-0064-4B37-A552-BDDBBCAC3D0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41" name="AutoShape 3" descr="(question)">
          <a:extLst>
            <a:ext uri="{FF2B5EF4-FFF2-40B4-BE49-F238E27FC236}">
              <a16:creationId xmlns:a16="http://schemas.microsoft.com/office/drawing/2014/main" id="{2664086A-ACE5-4A13-824E-32BA96310C6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42" name="AutoShape 3" descr="(question)">
          <a:extLst>
            <a:ext uri="{FF2B5EF4-FFF2-40B4-BE49-F238E27FC236}">
              <a16:creationId xmlns:a16="http://schemas.microsoft.com/office/drawing/2014/main" id="{AFC8846F-C0ED-419D-B272-7061B0E97FB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43" name="AutoShape 3" descr="(question)">
          <a:extLst>
            <a:ext uri="{FF2B5EF4-FFF2-40B4-BE49-F238E27FC236}">
              <a16:creationId xmlns:a16="http://schemas.microsoft.com/office/drawing/2014/main" id="{247F1648-BCB1-4938-A837-281E851086A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44" name="AutoShape 3" descr="(question)">
          <a:extLst>
            <a:ext uri="{FF2B5EF4-FFF2-40B4-BE49-F238E27FC236}">
              <a16:creationId xmlns:a16="http://schemas.microsoft.com/office/drawing/2014/main" id="{3772D75B-28C8-4424-A51F-5503A53CF83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45" name="AutoShape 3" descr="(question)">
          <a:extLst>
            <a:ext uri="{FF2B5EF4-FFF2-40B4-BE49-F238E27FC236}">
              <a16:creationId xmlns:a16="http://schemas.microsoft.com/office/drawing/2014/main" id="{17B7572F-0EA7-4458-8354-E99CBC35A16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46" name="AutoShape 3" descr="(question)">
          <a:extLst>
            <a:ext uri="{FF2B5EF4-FFF2-40B4-BE49-F238E27FC236}">
              <a16:creationId xmlns:a16="http://schemas.microsoft.com/office/drawing/2014/main" id="{0101CE66-A7F0-4562-B926-74633662359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47" name="AutoShape 3" descr="(question)">
          <a:extLst>
            <a:ext uri="{FF2B5EF4-FFF2-40B4-BE49-F238E27FC236}">
              <a16:creationId xmlns:a16="http://schemas.microsoft.com/office/drawing/2014/main" id="{234CB6E9-9454-465F-A5D3-24EC4C5350C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48" name="AutoShape 3" descr="(question)">
          <a:extLst>
            <a:ext uri="{FF2B5EF4-FFF2-40B4-BE49-F238E27FC236}">
              <a16:creationId xmlns:a16="http://schemas.microsoft.com/office/drawing/2014/main" id="{1438EE6A-7C35-48D8-84E9-6E321DDBDB6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49" name="AutoShape 3" descr="(question)">
          <a:extLst>
            <a:ext uri="{FF2B5EF4-FFF2-40B4-BE49-F238E27FC236}">
              <a16:creationId xmlns:a16="http://schemas.microsoft.com/office/drawing/2014/main" id="{E9C96D92-6335-4130-9A0A-DD8BEA447AD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50" name="AutoShape 3" descr="(question)">
          <a:extLst>
            <a:ext uri="{FF2B5EF4-FFF2-40B4-BE49-F238E27FC236}">
              <a16:creationId xmlns:a16="http://schemas.microsoft.com/office/drawing/2014/main" id="{D1A2BCC2-F556-4D71-8CF8-58130265692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51" name="AutoShape 3" descr="(question)">
          <a:extLst>
            <a:ext uri="{FF2B5EF4-FFF2-40B4-BE49-F238E27FC236}">
              <a16:creationId xmlns:a16="http://schemas.microsoft.com/office/drawing/2014/main" id="{BD714240-45C6-4299-AD11-6ACD2B1575F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52" name="AutoShape 3" descr="(question)">
          <a:extLst>
            <a:ext uri="{FF2B5EF4-FFF2-40B4-BE49-F238E27FC236}">
              <a16:creationId xmlns:a16="http://schemas.microsoft.com/office/drawing/2014/main" id="{835F4663-9D90-447D-AB45-331DD98A1D3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53" name="AutoShape 3" descr="(question)">
          <a:extLst>
            <a:ext uri="{FF2B5EF4-FFF2-40B4-BE49-F238E27FC236}">
              <a16:creationId xmlns:a16="http://schemas.microsoft.com/office/drawing/2014/main" id="{8FCA730C-8573-4669-B740-DFCB842FE73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54" name="AutoShape 3" descr="(question)">
          <a:extLst>
            <a:ext uri="{FF2B5EF4-FFF2-40B4-BE49-F238E27FC236}">
              <a16:creationId xmlns:a16="http://schemas.microsoft.com/office/drawing/2014/main" id="{A631B141-35AD-4B74-AE11-27A8537B3B9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55" name="AutoShape 3" descr="(question)">
          <a:extLst>
            <a:ext uri="{FF2B5EF4-FFF2-40B4-BE49-F238E27FC236}">
              <a16:creationId xmlns:a16="http://schemas.microsoft.com/office/drawing/2014/main" id="{12C4FFC9-F994-4DED-A74B-053477E971E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56" name="AutoShape 3" descr="(question)">
          <a:extLst>
            <a:ext uri="{FF2B5EF4-FFF2-40B4-BE49-F238E27FC236}">
              <a16:creationId xmlns:a16="http://schemas.microsoft.com/office/drawing/2014/main" id="{F85E3A63-BA30-4304-A760-8C6D2D42CF1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57" name="AutoShape 3" descr="(question)">
          <a:extLst>
            <a:ext uri="{FF2B5EF4-FFF2-40B4-BE49-F238E27FC236}">
              <a16:creationId xmlns:a16="http://schemas.microsoft.com/office/drawing/2014/main" id="{635C432A-60D0-4828-80F2-53F5915E2CC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58" name="AutoShape 3" descr="(question)">
          <a:extLst>
            <a:ext uri="{FF2B5EF4-FFF2-40B4-BE49-F238E27FC236}">
              <a16:creationId xmlns:a16="http://schemas.microsoft.com/office/drawing/2014/main" id="{DA4B5B19-9BAA-4E30-8576-FDBD79E99AE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59" name="AutoShape 3" descr="(question)">
          <a:extLst>
            <a:ext uri="{FF2B5EF4-FFF2-40B4-BE49-F238E27FC236}">
              <a16:creationId xmlns:a16="http://schemas.microsoft.com/office/drawing/2014/main" id="{8DC4AF5D-AC9D-40C7-9831-0199DD24AB0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60" name="AutoShape 3" descr="(question)">
          <a:extLst>
            <a:ext uri="{FF2B5EF4-FFF2-40B4-BE49-F238E27FC236}">
              <a16:creationId xmlns:a16="http://schemas.microsoft.com/office/drawing/2014/main" id="{E065518E-70CD-45F3-9A87-1F0A3A03A24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61" name="AutoShape 3" descr="(question)">
          <a:extLst>
            <a:ext uri="{FF2B5EF4-FFF2-40B4-BE49-F238E27FC236}">
              <a16:creationId xmlns:a16="http://schemas.microsoft.com/office/drawing/2014/main" id="{D273695E-533C-4AF0-ADC3-F16CEC52AA2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62" name="AutoShape 3" descr="(question)">
          <a:extLst>
            <a:ext uri="{FF2B5EF4-FFF2-40B4-BE49-F238E27FC236}">
              <a16:creationId xmlns:a16="http://schemas.microsoft.com/office/drawing/2014/main" id="{08306C46-56F3-4A6C-9114-4DDEF7F600C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63" name="AutoShape 3" descr="(question)">
          <a:extLst>
            <a:ext uri="{FF2B5EF4-FFF2-40B4-BE49-F238E27FC236}">
              <a16:creationId xmlns:a16="http://schemas.microsoft.com/office/drawing/2014/main" id="{4F29EF49-906A-4F09-8E71-84C19ADF380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64" name="AutoShape 3" descr="(question)">
          <a:extLst>
            <a:ext uri="{FF2B5EF4-FFF2-40B4-BE49-F238E27FC236}">
              <a16:creationId xmlns:a16="http://schemas.microsoft.com/office/drawing/2014/main" id="{E727660C-9EE1-41EB-88B8-8191295564B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65" name="AutoShape 3" descr="(question)">
          <a:extLst>
            <a:ext uri="{FF2B5EF4-FFF2-40B4-BE49-F238E27FC236}">
              <a16:creationId xmlns:a16="http://schemas.microsoft.com/office/drawing/2014/main" id="{C895E669-D105-4CEC-8DC1-9878BFC5111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66" name="AutoShape 3" descr="(question)">
          <a:extLst>
            <a:ext uri="{FF2B5EF4-FFF2-40B4-BE49-F238E27FC236}">
              <a16:creationId xmlns:a16="http://schemas.microsoft.com/office/drawing/2014/main" id="{525984A3-1164-4829-BE1F-2E56E344D65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67" name="AutoShape 3" descr="(question)">
          <a:extLst>
            <a:ext uri="{FF2B5EF4-FFF2-40B4-BE49-F238E27FC236}">
              <a16:creationId xmlns:a16="http://schemas.microsoft.com/office/drawing/2014/main" id="{ACA0D76D-9B3A-4931-91A4-9F7950BE897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68" name="AutoShape 3" descr="(question)">
          <a:extLst>
            <a:ext uri="{FF2B5EF4-FFF2-40B4-BE49-F238E27FC236}">
              <a16:creationId xmlns:a16="http://schemas.microsoft.com/office/drawing/2014/main" id="{77B95D7E-321B-482E-91C0-B5F7F2E28A0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69" name="AutoShape 3" descr="(question)">
          <a:extLst>
            <a:ext uri="{FF2B5EF4-FFF2-40B4-BE49-F238E27FC236}">
              <a16:creationId xmlns:a16="http://schemas.microsoft.com/office/drawing/2014/main" id="{310A03A0-1DDA-4CBD-BF65-80E5684E845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70" name="AutoShape 3" descr="(question)">
          <a:extLst>
            <a:ext uri="{FF2B5EF4-FFF2-40B4-BE49-F238E27FC236}">
              <a16:creationId xmlns:a16="http://schemas.microsoft.com/office/drawing/2014/main" id="{DC8861B3-DD67-4476-8318-545A66C0AC2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71" name="AutoShape 3" descr="(question)">
          <a:extLst>
            <a:ext uri="{FF2B5EF4-FFF2-40B4-BE49-F238E27FC236}">
              <a16:creationId xmlns:a16="http://schemas.microsoft.com/office/drawing/2014/main" id="{CD4FDD2B-F95C-4066-B1DD-D0C2B7388BE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72" name="AutoShape 3" descr="(question)">
          <a:extLst>
            <a:ext uri="{FF2B5EF4-FFF2-40B4-BE49-F238E27FC236}">
              <a16:creationId xmlns:a16="http://schemas.microsoft.com/office/drawing/2014/main" id="{B3253037-C97F-41B3-96CB-8D53240C825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73" name="AutoShape 3" descr="(question)">
          <a:extLst>
            <a:ext uri="{FF2B5EF4-FFF2-40B4-BE49-F238E27FC236}">
              <a16:creationId xmlns:a16="http://schemas.microsoft.com/office/drawing/2014/main" id="{3DDC1C7E-6C97-4F72-8B71-A53D097051F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74" name="AutoShape 3" descr="(question)">
          <a:extLst>
            <a:ext uri="{FF2B5EF4-FFF2-40B4-BE49-F238E27FC236}">
              <a16:creationId xmlns:a16="http://schemas.microsoft.com/office/drawing/2014/main" id="{F24AE2ED-4444-45B0-99B1-12340AE8D83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75" name="AutoShape 3" descr="(question)">
          <a:extLst>
            <a:ext uri="{FF2B5EF4-FFF2-40B4-BE49-F238E27FC236}">
              <a16:creationId xmlns:a16="http://schemas.microsoft.com/office/drawing/2014/main" id="{64D42AEF-BCA2-4BEC-B50A-2100944CFD5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76" name="AutoShape 3" descr="(question)">
          <a:extLst>
            <a:ext uri="{FF2B5EF4-FFF2-40B4-BE49-F238E27FC236}">
              <a16:creationId xmlns:a16="http://schemas.microsoft.com/office/drawing/2014/main" id="{E2EE34ED-8B69-4B76-BA73-AE66722124E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77" name="AutoShape 3" descr="(question)">
          <a:extLst>
            <a:ext uri="{FF2B5EF4-FFF2-40B4-BE49-F238E27FC236}">
              <a16:creationId xmlns:a16="http://schemas.microsoft.com/office/drawing/2014/main" id="{66D1AB10-1D17-47A5-8B0F-95B6ABA9175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78" name="AutoShape 3" descr="(question)">
          <a:extLst>
            <a:ext uri="{FF2B5EF4-FFF2-40B4-BE49-F238E27FC236}">
              <a16:creationId xmlns:a16="http://schemas.microsoft.com/office/drawing/2014/main" id="{130027B8-11EE-44FB-B694-26C6BF229BE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79" name="AutoShape 3" descr="(question)">
          <a:extLst>
            <a:ext uri="{FF2B5EF4-FFF2-40B4-BE49-F238E27FC236}">
              <a16:creationId xmlns:a16="http://schemas.microsoft.com/office/drawing/2014/main" id="{DB92CDE6-33EF-4CB1-B2FA-D1C2FD0869F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780" name="AutoShape 3" descr="(question)">
          <a:extLst>
            <a:ext uri="{FF2B5EF4-FFF2-40B4-BE49-F238E27FC236}">
              <a16:creationId xmlns:a16="http://schemas.microsoft.com/office/drawing/2014/main" id="{799ED967-01D4-4246-B154-993D3B28A90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781" name="AutoShape 3" descr="(question)">
          <a:extLst>
            <a:ext uri="{FF2B5EF4-FFF2-40B4-BE49-F238E27FC236}">
              <a16:creationId xmlns:a16="http://schemas.microsoft.com/office/drawing/2014/main" id="{D2A79ACD-AA63-48C0-8616-36414FFB2E6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782" name="AutoShape 3" descr="(question)">
          <a:extLst>
            <a:ext uri="{FF2B5EF4-FFF2-40B4-BE49-F238E27FC236}">
              <a16:creationId xmlns:a16="http://schemas.microsoft.com/office/drawing/2014/main" id="{CD5AFAE1-270B-4ED2-AAE5-4795B717083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783" name="AutoShape 3" descr="(question)">
          <a:extLst>
            <a:ext uri="{FF2B5EF4-FFF2-40B4-BE49-F238E27FC236}">
              <a16:creationId xmlns:a16="http://schemas.microsoft.com/office/drawing/2014/main" id="{D308FE09-9F75-4CF8-B092-FE4D18413D3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784" name="AutoShape 3" descr="(question)">
          <a:extLst>
            <a:ext uri="{FF2B5EF4-FFF2-40B4-BE49-F238E27FC236}">
              <a16:creationId xmlns:a16="http://schemas.microsoft.com/office/drawing/2014/main" id="{411C8EA9-8E8A-4F84-8272-480CD4DB07F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785" name="AutoShape 3" descr="(question)">
          <a:extLst>
            <a:ext uri="{FF2B5EF4-FFF2-40B4-BE49-F238E27FC236}">
              <a16:creationId xmlns:a16="http://schemas.microsoft.com/office/drawing/2014/main" id="{9E641EDA-E10E-4BD6-8CA5-7479B8EE0ED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786" name="AutoShape 3" descr="(question)">
          <a:extLst>
            <a:ext uri="{FF2B5EF4-FFF2-40B4-BE49-F238E27FC236}">
              <a16:creationId xmlns:a16="http://schemas.microsoft.com/office/drawing/2014/main" id="{7AD6EAB4-08BE-408C-BECC-87F3671502D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787" name="AutoShape 3" descr="(question)">
          <a:extLst>
            <a:ext uri="{FF2B5EF4-FFF2-40B4-BE49-F238E27FC236}">
              <a16:creationId xmlns:a16="http://schemas.microsoft.com/office/drawing/2014/main" id="{CBBF110A-48CB-43BF-9F3E-F68C673769E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788" name="AutoShape 3" descr="(question)">
          <a:extLst>
            <a:ext uri="{FF2B5EF4-FFF2-40B4-BE49-F238E27FC236}">
              <a16:creationId xmlns:a16="http://schemas.microsoft.com/office/drawing/2014/main" id="{12C4B3E0-6150-45C2-B615-5E6AD2D1FC2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789" name="AutoShape 3" descr="(question)">
          <a:extLst>
            <a:ext uri="{FF2B5EF4-FFF2-40B4-BE49-F238E27FC236}">
              <a16:creationId xmlns:a16="http://schemas.microsoft.com/office/drawing/2014/main" id="{7CB03802-382A-4252-940B-D128CFB4D2C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790" name="AutoShape 3" descr="(question)">
          <a:extLst>
            <a:ext uri="{FF2B5EF4-FFF2-40B4-BE49-F238E27FC236}">
              <a16:creationId xmlns:a16="http://schemas.microsoft.com/office/drawing/2014/main" id="{3FC5283C-DE39-4CD3-832E-6C9E942EF59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791" name="AutoShape 3" descr="(question)">
          <a:extLst>
            <a:ext uri="{FF2B5EF4-FFF2-40B4-BE49-F238E27FC236}">
              <a16:creationId xmlns:a16="http://schemas.microsoft.com/office/drawing/2014/main" id="{D292D556-A5B5-47C9-935D-FB24F772770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792" name="AutoShape 3" descr="(question)">
          <a:extLst>
            <a:ext uri="{FF2B5EF4-FFF2-40B4-BE49-F238E27FC236}">
              <a16:creationId xmlns:a16="http://schemas.microsoft.com/office/drawing/2014/main" id="{94D69B7F-A4B2-4E44-B556-87AC590A4B2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793" name="AutoShape 3" descr="(question)">
          <a:extLst>
            <a:ext uri="{FF2B5EF4-FFF2-40B4-BE49-F238E27FC236}">
              <a16:creationId xmlns:a16="http://schemas.microsoft.com/office/drawing/2014/main" id="{DE2930ED-EA4D-4111-94FE-55B916DF1D1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794" name="AutoShape 3" descr="(question)">
          <a:extLst>
            <a:ext uri="{FF2B5EF4-FFF2-40B4-BE49-F238E27FC236}">
              <a16:creationId xmlns:a16="http://schemas.microsoft.com/office/drawing/2014/main" id="{EA8031C9-8C1B-4699-B838-3EF843F1565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795" name="AutoShape 3" descr="(question)">
          <a:extLst>
            <a:ext uri="{FF2B5EF4-FFF2-40B4-BE49-F238E27FC236}">
              <a16:creationId xmlns:a16="http://schemas.microsoft.com/office/drawing/2014/main" id="{FC138842-5FD4-452B-9326-CAA6754DE50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796" name="AutoShape 3" descr="(question)">
          <a:extLst>
            <a:ext uri="{FF2B5EF4-FFF2-40B4-BE49-F238E27FC236}">
              <a16:creationId xmlns:a16="http://schemas.microsoft.com/office/drawing/2014/main" id="{0110C661-71F6-4FD9-93FC-12DFBF0C3EF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797" name="AutoShape 3" descr="(question)">
          <a:extLst>
            <a:ext uri="{FF2B5EF4-FFF2-40B4-BE49-F238E27FC236}">
              <a16:creationId xmlns:a16="http://schemas.microsoft.com/office/drawing/2014/main" id="{0FAF824B-1AA1-494E-A054-82A0042946D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798" name="AutoShape 3" descr="(question)">
          <a:extLst>
            <a:ext uri="{FF2B5EF4-FFF2-40B4-BE49-F238E27FC236}">
              <a16:creationId xmlns:a16="http://schemas.microsoft.com/office/drawing/2014/main" id="{B8A95342-35B9-4B1E-B0BC-2CAE787053C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799" name="AutoShape 3" descr="(question)">
          <a:extLst>
            <a:ext uri="{FF2B5EF4-FFF2-40B4-BE49-F238E27FC236}">
              <a16:creationId xmlns:a16="http://schemas.microsoft.com/office/drawing/2014/main" id="{464D97E0-D406-4619-A14E-38794D170AD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800" name="AutoShape 3" descr="(question)">
          <a:extLst>
            <a:ext uri="{FF2B5EF4-FFF2-40B4-BE49-F238E27FC236}">
              <a16:creationId xmlns:a16="http://schemas.microsoft.com/office/drawing/2014/main" id="{A9203191-B2AE-479E-B47B-281D06121C6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801" name="AutoShape 3" descr="(question)">
          <a:extLst>
            <a:ext uri="{FF2B5EF4-FFF2-40B4-BE49-F238E27FC236}">
              <a16:creationId xmlns:a16="http://schemas.microsoft.com/office/drawing/2014/main" id="{276A17D3-51B6-4920-83D8-831FEE346C3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802" name="AutoShape 3" descr="(question)">
          <a:extLst>
            <a:ext uri="{FF2B5EF4-FFF2-40B4-BE49-F238E27FC236}">
              <a16:creationId xmlns:a16="http://schemas.microsoft.com/office/drawing/2014/main" id="{FD2B1C75-0058-4B46-BD82-8A302BB79ED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803" name="AutoShape 3" descr="(question)">
          <a:extLst>
            <a:ext uri="{FF2B5EF4-FFF2-40B4-BE49-F238E27FC236}">
              <a16:creationId xmlns:a16="http://schemas.microsoft.com/office/drawing/2014/main" id="{A3779552-1898-4771-8384-55870FBA43F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804" name="AutoShape 3" descr="(question)">
          <a:extLst>
            <a:ext uri="{FF2B5EF4-FFF2-40B4-BE49-F238E27FC236}">
              <a16:creationId xmlns:a16="http://schemas.microsoft.com/office/drawing/2014/main" id="{93F6E980-21F5-446B-BBE4-385EB6D30FA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805" name="AutoShape 3" descr="(question)">
          <a:extLst>
            <a:ext uri="{FF2B5EF4-FFF2-40B4-BE49-F238E27FC236}">
              <a16:creationId xmlns:a16="http://schemas.microsoft.com/office/drawing/2014/main" id="{882D2CFD-E0F6-4B5C-BE13-C540672A6A7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806" name="AutoShape 3" descr="(question)">
          <a:extLst>
            <a:ext uri="{FF2B5EF4-FFF2-40B4-BE49-F238E27FC236}">
              <a16:creationId xmlns:a16="http://schemas.microsoft.com/office/drawing/2014/main" id="{D118FB52-AA1C-4884-A585-7393D2BD2D8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807" name="AutoShape 3" descr="(question)">
          <a:extLst>
            <a:ext uri="{FF2B5EF4-FFF2-40B4-BE49-F238E27FC236}">
              <a16:creationId xmlns:a16="http://schemas.microsoft.com/office/drawing/2014/main" id="{D9919AC6-51FD-4274-8B17-55C0B21607C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808" name="AutoShape 3" descr="(question)">
          <a:extLst>
            <a:ext uri="{FF2B5EF4-FFF2-40B4-BE49-F238E27FC236}">
              <a16:creationId xmlns:a16="http://schemas.microsoft.com/office/drawing/2014/main" id="{3A26B822-6E54-4D69-A7E8-C2CEC0E17D7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809" name="AutoShape 3" descr="(question)">
          <a:extLst>
            <a:ext uri="{FF2B5EF4-FFF2-40B4-BE49-F238E27FC236}">
              <a16:creationId xmlns:a16="http://schemas.microsoft.com/office/drawing/2014/main" id="{AB40E0E5-38E9-44C0-A2A1-814827CE090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810" name="AutoShape 3" descr="(question)">
          <a:extLst>
            <a:ext uri="{FF2B5EF4-FFF2-40B4-BE49-F238E27FC236}">
              <a16:creationId xmlns:a16="http://schemas.microsoft.com/office/drawing/2014/main" id="{D1ADDAEC-066A-47EC-B003-F7000AE93F6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811" name="AutoShape 3" descr="(question)">
          <a:extLst>
            <a:ext uri="{FF2B5EF4-FFF2-40B4-BE49-F238E27FC236}">
              <a16:creationId xmlns:a16="http://schemas.microsoft.com/office/drawing/2014/main" id="{0B59D748-3A82-4725-89F6-F3A5E503465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812" name="AutoShape 3" descr="(question)">
          <a:extLst>
            <a:ext uri="{FF2B5EF4-FFF2-40B4-BE49-F238E27FC236}">
              <a16:creationId xmlns:a16="http://schemas.microsoft.com/office/drawing/2014/main" id="{2B4FD727-A0D8-4F83-836C-0F3C28FD3EA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813" name="AutoShape 3" descr="(question)">
          <a:extLst>
            <a:ext uri="{FF2B5EF4-FFF2-40B4-BE49-F238E27FC236}">
              <a16:creationId xmlns:a16="http://schemas.microsoft.com/office/drawing/2014/main" id="{F60B94D3-CD66-44CD-8942-79A7F563F5C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814" name="AutoShape 3" descr="(question)">
          <a:extLst>
            <a:ext uri="{FF2B5EF4-FFF2-40B4-BE49-F238E27FC236}">
              <a16:creationId xmlns:a16="http://schemas.microsoft.com/office/drawing/2014/main" id="{C257BE5A-39C2-4C19-B52A-AD4B7FA8A00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815" name="AutoShape 3" descr="(question)">
          <a:extLst>
            <a:ext uri="{FF2B5EF4-FFF2-40B4-BE49-F238E27FC236}">
              <a16:creationId xmlns:a16="http://schemas.microsoft.com/office/drawing/2014/main" id="{5C5B91A4-207B-476E-B76F-BD13B29163A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816" name="AutoShape 3" descr="(question)">
          <a:extLst>
            <a:ext uri="{FF2B5EF4-FFF2-40B4-BE49-F238E27FC236}">
              <a16:creationId xmlns:a16="http://schemas.microsoft.com/office/drawing/2014/main" id="{3CC00402-52F1-4E74-A559-25C1C7A49BF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817" name="AutoShape 3" descr="(question)">
          <a:extLst>
            <a:ext uri="{FF2B5EF4-FFF2-40B4-BE49-F238E27FC236}">
              <a16:creationId xmlns:a16="http://schemas.microsoft.com/office/drawing/2014/main" id="{F680F2A3-8DEF-4379-AA5E-EB37BBE7316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818" name="AutoShape 3" descr="(question)">
          <a:extLst>
            <a:ext uri="{FF2B5EF4-FFF2-40B4-BE49-F238E27FC236}">
              <a16:creationId xmlns:a16="http://schemas.microsoft.com/office/drawing/2014/main" id="{AD9326BA-4ACE-4964-A536-C073E15ABBA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819" name="AutoShape 3" descr="(question)">
          <a:extLst>
            <a:ext uri="{FF2B5EF4-FFF2-40B4-BE49-F238E27FC236}">
              <a16:creationId xmlns:a16="http://schemas.microsoft.com/office/drawing/2014/main" id="{171FF2E0-E847-44B1-8BDB-B698CD13DD5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820" name="AutoShape 3" descr="(question)">
          <a:extLst>
            <a:ext uri="{FF2B5EF4-FFF2-40B4-BE49-F238E27FC236}">
              <a16:creationId xmlns:a16="http://schemas.microsoft.com/office/drawing/2014/main" id="{0A0CB4B3-F259-4298-88E4-F2C4F81670F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821" name="AutoShape 3" descr="(question)">
          <a:extLst>
            <a:ext uri="{FF2B5EF4-FFF2-40B4-BE49-F238E27FC236}">
              <a16:creationId xmlns:a16="http://schemas.microsoft.com/office/drawing/2014/main" id="{27FEEC49-D5BA-4E38-BE78-97454A04525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822" name="AutoShape 3" descr="(question)">
          <a:extLst>
            <a:ext uri="{FF2B5EF4-FFF2-40B4-BE49-F238E27FC236}">
              <a16:creationId xmlns:a16="http://schemas.microsoft.com/office/drawing/2014/main" id="{9B7A01FA-F69D-4898-959D-5B48C777B3E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823" name="AutoShape 3" descr="(question)">
          <a:extLst>
            <a:ext uri="{FF2B5EF4-FFF2-40B4-BE49-F238E27FC236}">
              <a16:creationId xmlns:a16="http://schemas.microsoft.com/office/drawing/2014/main" id="{884E1C83-10D2-4E48-B79D-A28AE570DDC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824" name="AutoShape 3" descr="(question)">
          <a:extLst>
            <a:ext uri="{FF2B5EF4-FFF2-40B4-BE49-F238E27FC236}">
              <a16:creationId xmlns:a16="http://schemas.microsoft.com/office/drawing/2014/main" id="{E16304BB-0058-4CEF-BD15-6AC44D0D4E9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25" name="AutoShape 3" descr="(question)">
          <a:extLst>
            <a:ext uri="{FF2B5EF4-FFF2-40B4-BE49-F238E27FC236}">
              <a16:creationId xmlns:a16="http://schemas.microsoft.com/office/drawing/2014/main" id="{6A47D379-1529-47D6-8501-DCBE636CDC9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26" name="AutoShape 3" descr="(question)">
          <a:extLst>
            <a:ext uri="{FF2B5EF4-FFF2-40B4-BE49-F238E27FC236}">
              <a16:creationId xmlns:a16="http://schemas.microsoft.com/office/drawing/2014/main" id="{0A5ECB36-0D21-4AA9-8F13-0D05DF4EF62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27" name="AutoShape 3" descr="(question)">
          <a:extLst>
            <a:ext uri="{FF2B5EF4-FFF2-40B4-BE49-F238E27FC236}">
              <a16:creationId xmlns:a16="http://schemas.microsoft.com/office/drawing/2014/main" id="{257CC80D-1BBD-494C-9CD3-4C77D9F68C3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28" name="AutoShape 3" descr="(question)">
          <a:extLst>
            <a:ext uri="{FF2B5EF4-FFF2-40B4-BE49-F238E27FC236}">
              <a16:creationId xmlns:a16="http://schemas.microsoft.com/office/drawing/2014/main" id="{3C88CB8D-6F33-4126-A7EF-5969F894554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29" name="AutoShape 3" descr="(question)">
          <a:extLst>
            <a:ext uri="{FF2B5EF4-FFF2-40B4-BE49-F238E27FC236}">
              <a16:creationId xmlns:a16="http://schemas.microsoft.com/office/drawing/2014/main" id="{B7CE534B-250E-4C26-97B7-CFA3B1462E0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30" name="AutoShape 3" descr="(question)">
          <a:extLst>
            <a:ext uri="{FF2B5EF4-FFF2-40B4-BE49-F238E27FC236}">
              <a16:creationId xmlns:a16="http://schemas.microsoft.com/office/drawing/2014/main" id="{5A6757EF-2EAF-4951-9AB6-DA30BAB8CC0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31" name="AutoShape 3" descr="(question)">
          <a:extLst>
            <a:ext uri="{FF2B5EF4-FFF2-40B4-BE49-F238E27FC236}">
              <a16:creationId xmlns:a16="http://schemas.microsoft.com/office/drawing/2014/main" id="{3E116B31-7618-4506-8C72-7916F252340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32" name="AutoShape 3" descr="(question)">
          <a:extLst>
            <a:ext uri="{FF2B5EF4-FFF2-40B4-BE49-F238E27FC236}">
              <a16:creationId xmlns:a16="http://schemas.microsoft.com/office/drawing/2014/main" id="{CED52DE5-B9D8-418E-B99F-CE4F2477BA4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33" name="AutoShape 3" descr="(question)">
          <a:extLst>
            <a:ext uri="{FF2B5EF4-FFF2-40B4-BE49-F238E27FC236}">
              <a16:creationId xmlns:a16="http://schemas.microsoft.com/office/drawing/2014/main" id="{FECA35AA-BBCF-4AFB-83E6-BA726325A4B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34" name="AutoShape 3" descr="(question)">
          <a:extLst>
            <a:ext uri="{FF2B5EF4-FFF2-40B4-BE49-F238E27FC236}">
              <a16:creationId xmlns:a16="http://schemas.microsoft.com/office/drawing/2014/main" id="{E7CE376D-8934-438B-9187-24761C1EBCA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35" name="AutoShape 3" descr="(question)">
          <a:extLst>
            <a:ext uri="{FF2B5EF4-FFF2-40B4-BE49-F238E27FC236}">
              <a16:creationId xmlns:a16="http://schemas.microsoft.com/office/drawing/2014/main" id="{401025ED-DCFE-4EA0-BEA0-F4A63B50E0E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36" name="AutoShape 3" descr="(question)">
          <a:extLst>
            <a:ext uri="{FF2B5EF4-FFF2-40B4-BE49-F238E27FC236}">
              <a16:creationId xmlns:a16="http://schemas.microsoft.com/office/drawing/2014/main" id="{343CFE04-705F-4984-B2CB-9E6A10FB3D7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37" name="AutoShape 3" descr="(question)">
          <a:extLst>
            <a:ext uri="{FF2B5EF4-FFF2-40B4-BE49-F238E27FC236}">
              <a16:creationId xmlns:a16="http://schemas.microsoft.com/office/drawing/2014/main" id="{EE55A233-D201-4FEF-8681-D99DD13C410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38" name="AutoShape 3" descr="(question)">
          <a:extLst>
            <a:ext uri="{FF2B5EF4-FFF2-40B4-BE49-F238E27FC236}">
              <a16:creationId xmlns:a16="http://schemas.microsoft.com/office/drawing/2014/main" id="{CFED0421-75CC-439A-8DE0-A8B9697EA3E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39" name="AutoShape 3" descr="(question)">
          <a:extLst>
            <a:ext uri="{FF2B5EF4-FFF2-40B4-BE49-F238E27FC236}">
              <a16:creationId xmlns:a16="http://schemas.microsoft.com/office/drawing/2014/main" id="{03955AC9-3F82-4794-B901-4C6721C664B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40" name="AutoShape 3" descr="(question)">
          <a:extLst>
            <a:ext uri="{FF2B5EF4-FFF2-40B4-BE49-F238E27FC236}">
              <a16:creationId xmlns:a16="http://schemas.microsoft.com/office/drawing/2014/main" id="{3325CE26-ED01-4BE2-8F92-C357D786B6E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41" name="AutoShape 3" descr="(question)">
          <a:extLst>
            <a:ext uri="{FF2B5EF4-FFF2-40B4-BE49-F238E27FC236}">
              <a16:creationId xmlns:a16="http://schemas.microsoft.com/office/drawing/2014/main" id="{34CA8465-D565-4CDA-B464-B6B837CBF34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42" name="AutoShape 3" descr="(question)">
          <a:extLst>
            <a:ext uri="{FF2B5EF4-FFF2-40B4-BE49-F238E27FC236}">
              <a16:creationId xmlns:a16="http://schemas.microsoft.com/office/drawing/2014/main" id="{A1BC3259-EFC4-45C6-881E-B9520F0D927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43" name="AutoShape 3" descr="(question)">
          <a:extLst>
            <a:ext uri="{FF2B5EF4-FFF2-40B4-BE49-F238E27FC236}">
              <a16:creationId xmlns:a16="http://schemas.microsoft.com/office/drawing/2014/main" id="{DD5601C4-0BB1-4216-AAE6-F380157642E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44" name="AutoShape 3" descr="(question)">
          <a:extLst>
            <a:ext uri="{FF2B5EF4-FFF2-40B4-BE49-F238E27FC236}">
              <a16:creationId xmlns:a16="http://schemas.microsoft.com/office/drawing/2014/main" id="{49613172-35DC-474A-9E2A-92C8E51F186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45" name="AutoShape 3" descr="(question)">
          <a:extLst>
            <a:ext uri="{FF2B5EF4-FFF2-40B4-BE49-F238E27FC236}">
              <a16:creationId xmlns:a16="http://schemas.microsoft.com/office/drawing/2014/main" id="{AB408236-6502-4B04-895B-C8B6E494C26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46" name="AutoShape 3" descr="(question)">
          <a:extLst>
            <a:ext uri="{FF2B5EF4-FFF2-40B4-BE49-F238E27FC236}">
              <a16:creationId xmlns:a16="http://schemas.microsoft.com/office/drawing/2014/main" id="{B9745574-DC0C-48DD-9922-A6C52F03E67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47" name="AutoShape 3" descr="(question)">
          <a:extLst>
            <a:ext uri="{FF2B5EF4-FFF2-40B4-BE49-F238E27FC236}">
              <a16:creationId xmlns:a16="http://schemas.microsoft.com/office/drawing/2014/main" id="{88964E0C-80E9-4769-917F-47897665D01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48" name="AutoShape 3" descr="(question)">
          <a:extLst>
            <a:ext uri="{FF2B5EF4-FFF2-40B4-BE49-F238E27FC236}">
              <a16:creationId xmlns:a16="http://schemas.microsoft.com/office/drawing/2014/main" id="{FF4DD54D-9431-4522-9B9B-1AF2E0446DA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49" name="AutoShape 3" descr="(question)">
          <a:extLst>
            <a:ext uri="{FF2B5EF4-FFF2-40B4-BE49-F238E27FC236}">
              <a16:creationId xmlns:a16="http://schemas.microsoft.com/office/drawing/2014/main" id="{25C6FDC9-959F-4B30-8E4E-D1BDB55EA6E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50" name="AutoShape 3" descr="(question)">
          <a:extLst>
            <a:ext uri="{FF2B5EF4-FFF2-40B4-BE49-F238E27FC236}">
              <a16:creationId xmlns:a16="http://schemas.microsoft.com/office/drawing/2014/main" id="{602929C8-920A-4BDE-B875-69662FA3C4A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51" name="AutoShape 3" descr="(question)">
          <a:extLst>
            <a:ext uri="{FF2B5EF4-FFF2-40B4-BE49-F238E27FC236}">
              <a16:creationId xmlns:a16="http://schemas.microsoft.com/office/drawing/2014/main" id="{26391DDD-F8FB-4AE2-A0D7-41C86D1B379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52" name="AutoShape 3" descr="(question)">
          <a:extLst>
            <a:ext uri="{FF2B5EF4-FFF2-40B4-BE49-F238E27FC236}">
              <a16:creationId xmlns:a16="http://schemas.microsoft.com/office/drawing/2014/main" id="{53D6DA32-45F9-4E47-A1D9-65A643C68F3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53" name="AutoShape 3" descr="(question)">
          <a:extLst>
            <a:ext uri="{FF2B5EF4-FFF2-40B4-BE49-F238E27FC236}">
              <a16:creationId xmlns:a16="http://schemas.microsoft.com/office/drawing/2014/main" id="{059943D9-55B8-4E42-A0AA-7834A647987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54" name="AutoShape 3" descr="(question)">
          <a:extLst>
            <a:ext uri="{FF2B5EF4-FFF2-40B4-BE49-F238E27FC236}">
              <a16:creationId xmlns:a16="http://schemas.microsoft.com/office/drawing/2014/main" id="{4140FDEB-23BA-424F-9332-62A057F3F52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55" name="AutoShape 3" descr="(question)">
          <a:extLst>
            <a:ext uri="{FF2B5EF4-FFF2-40B4-BE49-F238E27FC236}">
              <a16:creationId xmlns:a16="http://schemas.microsoft.com/office/drawing/2014/main" id="{94BDC22F-825A-4C7D-BB86-1902363473F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56" name="AutoShape 3" descr="(question)">
          <a:extLst>
            <a:ext uri="{FF2B5EF4-FFF2-40B4-BE49-F238E27FC236}">
              <a16:creationId xmlns:a16="http://schemas.microsoft.com/office/drawing/2014/main" id="{45477A85-9883-4077-A742-7275CDFBC61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57" name="AutoShape 3" descr="(question)">
          <a:extLst>
            <a:ext uri="{FF2B5EF4-FFF2-40B4-BE49-F238E27FC236}">
              <a16:creationId xmlns:a16="http://schemas.microsoft.com/office/drawing/2014/main" id="{F12C2B98-E7C0-4872-845F-A22B85921C0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58" name="AutoShape 3" descr="(question)">
          <a:extLst>
            <a:ext uri="{FF2B5EF4-FFF2-40B4-BE49-F238E27FC236}">
              <a16:creationId xmlns:a16="http://schemas.microsoft.com/office/drawing/2014/main" id="{F399DCA5-77AE-464A-991C-5BF16D02681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59" name="AutoShape 3" descr="(question)">
          <a:extLst>
            <a:ext uri="{FF2B5EF4-FFF2-40B4-BE49-F238E27FC236}">
              <a16:creationId xmlns:a16="http://schemas.microsoft.com/office/drawing/2014/main" id="{FC16E2CF-54A2-4998-BFFF-778A6E927C9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60" name="AutoShape 3" descr="(question)">
          <a:extLst>
            <a:ext uri="{FF2B5EF4-FFF2-40B4-BE49-F238E27FC236}">
              <a16:creationId xmlns:a16="http://schemas.microsoft.com/office/drawing/2014/main" id="{0662017A-ADAB-4E68-A3B6-41D56C8444D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61" name="AutoShape 3" descr="(question)">
          <a:extLst>
            <a:ext uri="{FF2B5EF4-FFF2-40B4-BE49-F238E27FC236}">
              <a16:creationId xmlns:a16="http://schemas.microsoft.com/office/drawing/2014/main" id="{D5B84795-4E11-4CF8-9D0D-AFDB0DFD1C1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62" name="AutoShape 3" descr="(question)">
          <a:extLst>
            <a:ext uri="{FF2B5EF4-FFF2-40B4-BE49-F238E27FC236}">
              <a16:creationId xmlns:a16="http://schemas.microsoft.com/office/drawing/2014/main" id="{30068472-3B0D-448D-8FC9-19D8D9884BF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63" name="AutoShape 3" descr="(question)">
          <a:extLst>
            <a:ext uri="{FF2B5EF4-FFF2-40B4-BE49-F238E27FC236}">
              <a16:creationId xmlns:a16="http://schemas.microsoft.com/office/drawing/2014/main" id="{679C45BA-69DE-4190-8994-C689042C6ED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64" name="AutoShape 3" descr="(question)">
          <a:extLst>
            <a:ext uri="{FF2B5EF4-FFF2-40B4-BE49-F238E27FC236}">
              <a16:creationId xmlns:a16="http://schemas.microsoft.com/office/drawing/2014/main" id="{0838331F-AE6C-4507-B251-A4AB384C45A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65" name="AutoShape 3" descr="(question)">
          <a:extLst>
            <a:ext uri="{FF2B5EF4-FFF2-40B4-BE49-F238E27FC236}">
              <a16:creationId xmlns:a16="http://schemas.microsoft.com/office/drawing/2014/main" id="{6D32B4A4-20B3-434B-A563-10F27BC52F6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66" name="AutoShape 3" descr="(question)">
          <a:extLst>
            <a:ext uri="{FF2B5EF4-FFF2-40B4-BE49-F238E27FC236}">
              <a16:creationId xmlns:a16="http://schemas.microsoft.com/office/drawing/2014/main" id="{A76C31D2-6916-485D-9854-267A3F3463E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67" name="AutoShape 3" descr="(question)">
          <a:extLst>
            <a:ext uri="{FF2B5EF4-FFF2-40B4-BE49-F238E27FC236}">
              <a16:creationId xmlns:a16="http://schemas.microsoft.com/office/drawing/2014/main" id="{896A2BF3-86B3-4510-8DC2-935454D6853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68" name="AutoShape 3" descr="(question)">
          <a:extLst>
            <a:ext uri="{FF2B5EF4-FFF2-40B4-BE49-F238E27FC236}">
              <a16:creationId xmlns:a16="http://schemas.microsoft.com/office/drawing/2014/main" id="{4806F506-B19C-4F3D-B77B-2B137CD8A51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69" name="AutoShape 3" descr="(question)">
          <a:extLst>
            <a:ext uri="{FF2B5EF4-FFF2-40B4-BE49-F238E27FC236}">
              <a16:creationId xmlns:a16="http://schemas.microsoft.com/office/drawing/2014/main" id="{08FC1348-BB2F-45CA-9118-B09D1B4A027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870" name="AutoShape 3" descr="(question)">
          <a:extLst>
            <a:ext uri="{FF2B5EF4-FFF2-40B4-BE49-F238E27FC236}">
              <a16:creationId xmlns:a16="http://schemas.microsoft.com/office/drawing/2014/main" id="{BEA192FD-846B-4D60-9970-EB7C672E919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871" name="AutoShape 3" descr="(question)">
          <a:extLst>
            <a:ext uri="{FF2B5EF4-FFF2-40B4-BE49-F238E27FC236}">
              <a16:creationId xmlns:a16="http://schemas.microsoft.com/office/drawing/2014/main" id="{48E6E355-532F-48F9-9B07-B3B6E673584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872" name="AutoShape 3" descr="(question)">
          <a:extLst>
            <a:ext uri="{FF2B5EF4-FFF2-40B4-BE49-F238E27FC236}">
              <a16:creationId xmlns:a16="http://schemas.microsoft.com/office/drawing/2014/main" id="{8C6E0054-FFCC-487E-B855-EBFAE74CD94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873" name="AutoShape 3" descr="(question)">
          <a:extLst>
            <a:ext uri="{FF2B5EF4-FFF2-40B4-BE49-F238E27FC236}">
              <a16:creationId xmlns:a16="http://schemas.microsoft.com/office/drawing/2014/main" id="{A3B3ADC3-CB1E-4AC2-B4B7-05491A910C1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874" name="AutoShape 3" descr="(question)">
          <a:extLst>
            <a:ext uri="{FF2B5EF4-FFF2-40B4-BE49-F238E27FC236}">
              <a16:creationId xmlns:a16="http://schemas.microsoft.com/office/drawing/2014/main" id="{87A5DA4E-62B0-4C0B-ACEA-7ADC0FF2A8F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875" name="AutoShape 3" descr="(question)">
          <a:extLst>
            <a:ext uri="{FF2B5EF4-FFF2-40B4-BE49-F238E27FC236}">
              <a16:creationId xmlns:a16="http://schemas.microsoft.com/office/drawing/2014/main" id="{B966A906-376C-4806-BA21-90F5F6D0C78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876" name="AutoShape 3" descr="(question)">
          <a:extLst>
            <a:ext uri="{FF2B5EF4-FFF2-40B4-BE49-F238E27FC236}">
              <a16:creationId xmlns:a16="http://schemas.microsoft.com/office/drawing/2014/main" id="{09879D58-4DB4-4FE1-9765-31D78F33A5E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877" name="AutoShape 3" descr="(question)">
          <a:extLst>
            <a:ext uri="{FF2B5EF4-FFF2-40B4-BE49-F238E27FC236}">
              <a16:creationId xmlns:a16="http://schemas.microsoft.com/office/drawing/2014/main" id="{93F8D05A-0B52-49F8-8C74-5C60D56B82A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878" name="AutoShape 3" descr="(question)">
          <a:extLst>
            <a:ext uri="{FF2B5EF4-FFF2-40B4-BE49-F238E27FC236}">
              <a16:creationId xmlns:a16="http://schemas.microsoft.com/office/drawing/2014/main" id="{0EF90A87-5C6F-4922-81CD-E28937E8CDE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879" name="AutoShape 3" descr="(question)">
          <a:extLst>
            <a:ext uri="{FF2B5EF4-FFF2-40B4-BE49-F238E27FC236}">
              <a16:creationId xmlns:a16="http://schemas.microsoft.com/office/drawing/2014/main" id="{095297F2-9B44-46C6-A141-511B2555BA4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880" name="AutoShape 3" descr="(question)">
          <a:extLst>
            <a:ext uri="{FF2B5EF4-FFF2-40B4-BE49-F238E27FC236}">
              <a16:creationId xmlns:a16="http://schemas.microsoft.com/office/drawing/2014/main" id="{84603572-330E-486B-9927-FAA08DE2378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881" name="AutoShape 3" descr="(question)">
          <a:extLst>
            <a:ext uri="{FF2B5EF4-FFF2-40B4-BE49-F238E27FC236}">
              <a16:creationId xmlns:a16="http://schemas.microsoft.com/office/drawing/2014/main" id="{9568E58E-FF96-4B64-8083-893040D63F7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882" name="AutoShape 3" descr="(question)">
          <a:extLst>
            <a:ext uri="{FF2B5EF4-FFF2-40B4-BE49-F238E27FC236}">
              <a16:creationId xmlns:a16="http://schemas.microsoft.com/office/drawing/2014/main" id="{EEE512FA-698B-44E5-B54F-F0EC1396449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883" name="AutoShape 3" descr="(question)">
          <a:extLst>
            <a:ext uri="{FF2B5EF4-FFF2-40B4-BE49-F238E27FC236}">
              <a16:creationId xmlns:a16="http://schemas.microsoft.com/office/drawing/2014/main" id="{17348220-D023-4C8F-BEB6-044A2255C05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884" name="AutoShape 3" descr="(question)">
          <a:extLst>
            <a:ext uri="{FF2B5EF4-FFF2-40B4-BE49-F238E27FC236}">
              <a16:creationId xmlns:a16="http://schemas.microsoft.com/office/drawing/2014/main" id="{D6CD7915-A55D-4C55-A716-E4FC0C697A3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885" name="AutoShape 3" descr="(question)">
          <a:extLst>
            <a:ext uri="{FF2B5EF4-FFF2-40B4-BE49-F238E27FC236}">
              <a16:creationId xmlns:a16="http://schemas.microsoft.com/office/drawing/2014/main" id="{8E688304-5959-4F36-9F72-B47534DF69B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886" name="AutoShape 3" descr="(question)">
          <a:extLst>
            <a:ext uri="{FF2B5EF4-FFF2-40B4-BE49-F238E27FC236}">
              <a16:creationId xmlns:a16="http://schemas.microsoft.com/office/drawing/2014/main" id="{C40B0CDE-D300-43B6-964C-8D56CAF3A7D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887" name="AutoShape 3" descr="(question)">
          <a:extLst>
            <a:ext uri="{FF2B5EF4-FFF2-40B4-BE49-F238E27FC236}">
              <a16:creationId xmlns:a16="http://schemas.microsoft.com/office/drawing/2014/main" id="{F6AA86CD-681F-4704-A644-A015C710747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888" name="AutoShape 3" descr="(question)">
          <a:extLst>
            <a:ext uri="{FF2B5EF4-FFF2-40B4-BE49-F238E27FC236}">
              <a16:creationId xmlns:a16="http://schemas.microsoft.com/office/drawing/2014/main" id="{FFB013C4-DF68-4B71-AB4E-884BD83D67C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889" name="AutoShape 3" descr="(question)">
          <a:extLst>
            <a:ext uri="{FF2B5EF4-FFF2-40B4-BE49-F238E27FC236}">
              <a16:creationId xmlns:a16="http://schemas.microsoft.com/office/drawing/2014/main" id="{B497324B-FA60-4E42-97AD-13F3FE983D4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890" name="AutoShape 3" descr="(question)">
          <a:extLst>
            <a:ext uri="{FF2B5EF4-FFF2-40B4-BE49-F238E27FC236}">
              <a16:creationId xmlns:a16="http://schemas.microsoft.com/office/drawing/2014/main" id="{1094D327-7AB3-4272-AFBC-31C40557D6F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891" name="AutoShape 3" descr="(question)">
          <a:extLst>
            <a:ext uri="{FF2B5EF4-FFF2-40B4-BE49-F238E27FC236}">
              <a16:creationId xmlns:a16="http://schemas.microsoft.com/office/drawing/2014/main" id="{5859E9A4-2D7A-4541-A386-0080FE4E67A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892" name="AutoShape 3" descr="(question)">
          <a:extLst>
            <a:ext uri="{FF2B5EF4-FFF2-40B4-BE49-F238E27FC236}">
              <a16:creationId xmlns:a16="http://schemas.microsoft.com/office/drawing/2014/main" id="{5C6026FB-51D4-46E4-A578-08F05B790DC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893" name="AutoShape 3" descr="(question)">
          <a:extLst>
            <a:ext uri="{FF2B5EF4-FFF2-40B4-BE49-F238E27FC236}">
              <a16:creationId xmlns:a16="http://schemas.microsoft.com/office/drawing/2014/main" id="{D16A0D41-C78C-4715-B7DF-E6BD44A1620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894" name="AutoShape 3" descr="(question)">
          <a:extLst>
            <a:ext uri="{FF2B5EF4-FFF2-40B4-BE49-F238E27FC236}">
              <a16:creationId xmlns:a16="http://schemas.microsoft.com/office/drawing/2014/main" id="{D7B72F92-6BF8-48D1-BEE2-B69E42DC0B5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895" name="AutoShape 3" descr="(question)">
          <a:extLst>
            <a:ext uri="{FF2B5EF4-FFF2-40B4-BE49-F238E27FC236}">
              <a16:creationId xmlns:a16="http://schemas.microsoft.com/office/drawing/2014/main" id="{26B409C7-9917-4FDE-985F-F946E0D5DF5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896" name="AutoShape 3" descr="(question)">
          <a:extLst>
            <a:ext uri="{FF2B5EF4-FFF2-40B4-BE49-F238E27FC236}">
              <a16:creationId xmlns:a16="http://schemas.microsoft.com/office/drawing/2014/main" id="{436CFBDA-42AF-458A-920B-89864ABBBC4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897" name="AutoShape 3" descr="(question)">
          <a:extLst>
            <a:ext uri="{FF2B5EF4-FFF2-40B4-BE49-F238E27FC236}">
              <a16:creationId xmlns:a16="http://schemas.microsoft.com/office/drawing/2014/main" id="{9F24C368-0E81-41E0-A963-97A0029AF79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898" name="AutoShape 3" descr="(question)">
          <a:extLst>
            <a:ext uri="{FF2B5EF4-FFF2-40B4-BE49-F238E27FC236}">
              <a16:creationId xmlns:a16="http://schemas.microsoft.com/office/drawing/2014/main" id="{94F18341-5B81-4112-B899-E797FFF8F8D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899" name="AutoShape 3" descr="(question)">
          <a:extLst>
            <a:ext uri="{FF2B5EF4-FFF2-40B4-BE49-F238E27FC236}">
              <a16:creationId xmlns:a16="http://schemas.microsoft.com/office/drawing/2014/main" id="{FE498ADB-3118-4867-9CC6-539F00BC095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900" name="AutoShape 3" descr="(question)">
          <a:extLst>
            <a:ext uri="{FF2B5EF4-FFF2-40B4-BE49-F238E27FC236}">
              <a16:creationId xmlns:a16="http://schemas.microsoft.com/office/drawing/2014/main" id="{2DBEA0E1-F635-4F18-8DB9-28D669E87A7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901" name="AutoShape 3" descr="(question)">
          <a:extLst>
            <a:ext uri="{FF2B5EF4-FFF2-40B4-BE49-F238E27FC236}">
              <a16:creationId xmlns:a16="http://schemas.microsoft.com/office/drawing/2014/main" id="{A0450F9F-405C-4F31-87C1-F00C66BB8D9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902" name="AutoShape 3" descr="(question)">
          <a:extLst>
            <a:ext uri="{FF2B5EF4-FFF2-40B4-BE49-F238E27FC236}">
              <a16:creationId xmlns:a16="http://schemas.microsoft.com/office/drawing/2014/main" id="{EF066FAB-7DFE-4CEF-9BD2-0425A0D771E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903" name="AutoShape 3" descr="(question)">
          <a:extLst>
            <a:ext uri="{FF2B5EF4-FFF2-40B4-BE49-F238E27FC236}">
              <a16:creationId xmlns:a16="http://schemas.microsoft.com/office/drawing/2014/main" id="{EB53EED5-82B9-4378-AF76-DBD861F5917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904" name="AutoShape 3" descr="(question)">
          <a:extLst>
            <a:ext uri="{FF2B5EF4-FFF2-40B4-BE49-F238E27FC236}">
              <a16:creationId xmlns:a16="http://schemas.microsoft.com/office/drawing/2014/main" id="{81133872-14D8-418E-83F7-CD3C1CF30B4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905" name="AutoShape 3" descr="(question)">
          <a:extLst>
            <a:ext uri="{FF2B5EF4-FFF2-40B4-BE49-F238E27FC236}">
              <a16:creationId xmlns:a16="http://schemas.microsoft.com/office/drawing/2014/main" id="{A3FD6C85-F1B0-489C-BD1D-CAE67691EF5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906" name="AutoShape 3" descr="(question)">
          <a:extLst>
            <a:ext uri="{FF2B5EF4-FFF2-40B4-BE49-F238E27FC236}">
              <a16:creationId xmlns:a16="http://schemas.microsoft.com/office/drawing/2014/main" id="{034EC71F-D434-4E3D-94D8-7471C596741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907" name="AutoShape 3" descr="(question)">
          <a:extLst>
            <a:ext uri="{FF2B5EF4-FFF2-40B4-BE49-F238E27FC236}">
              <a16:creationId xmlns:a16="http://schemas.microsoft.com/office/drawing/2014/main" id="{E0EBDCED-BC5D-4058-AA05-E5757F25CFC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908" name="AutoShape 3" descr="(question)">
          <a:extLst>
            <a:ext uri="{FF2B5EF4-FFF2-40B4-BE49-F238E27FC236}">
              <a16:creationId xmlns:a16="http://schemas.microsoft.com/office/drawing/2014/main" id="{3B6E8D2C-13B3-4DAF-A45A-C1669780FFE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909" name="AutoShape 3" descr="(question)">
          <a:extLst>
            <a:ext uri="{FF2B5EF4-FFF2-40B4-BE49-F238E27FC236}">
              <a16:creationId xmlns:a16="http://schemas.microsoft.com/office/drawing/2014/main" id="{D142146A-FECA-4E9B-A5A7-0E15B2E3AFD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910" name="AutoShape 3" descr="(question)">
          <a:extLst>
            <a:ext uri="{FF2B5EF4-FFF2-40B4-BE49-F238E27FC236}">
              <a16:creationId xmlns:a16="http://schemas.microsoft.com/office/drawing/2014/main" id="{F560804B-2F02-43DA-8E54-2A34D342BC4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911" name="AutoShape 3" descr="(question)">
          <a:extLst>
            <a:ext uri="{FF2B5EF4-FFF2-40B4-BE49-F238E27FC236}">
              <a16:creationId xmlns:a16="http://schemas.microsoft.com/office/drawing/2014/main" id="{128C5EB8-C091-44EA-87AB-C13CC08BE6D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912" name="AutoShape 3" descr="(question)">
          <a:extLst>
            <a:ext uri="{FF2B5EF4-FFF2-40B4-BE49-F238E27FC236}">
              <a16:creationId xmlns:a16="http://schemas.microsoft.com/office/drawing/2014/main" id="{D5708A52-2D3D-4BB0-97FD-E202EDA4BAD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913" name="AutoShape 3" descr="(question)">
          <a:extLst>
            <a:ext uri="{FF2B5EF4-FFF2-40B4-BE49-F238E27FC236}">
              <a16:creationId xmlns:a16="http://schemas.microsoft.com/office/drawing/2014/main" id="{C651EB26-9805-444D-93C7-58227F11898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914" name="AutoShape 3" descr="(question)">
          <a:extLst>
            <a:ext uri="{FF2B5EF4-FFF2-40B4-BE49-F238E27FC236}">
              <a16:creationId xmlns:a16="http://schemas.microsoft.com/office/drawing/2014/main" id="{DAE55B46-CFE2-4339-9D8E-4F240C036D9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Certificate%20Verification%20Co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raorg.sharepoint.com/sites/StandardsAssurance/Shared%20Documents/4.%20Global%20Quality%20of%20Implementation/LATAM/A.Brazil%20and%20South%20America/6.New%20Standard%202020/3.RA%202020%20Templates/Version%201.1/210326_Templates_Groups_v1.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raorg.sharepoint.com/Users/csouza/Rainforest%20Alliance/#Standards &amp; Assurance - A.Brazil and South America\6.New Standard 2020\3.RA 2020 Templates\Version 1.1\210326_Templates_Individual_MultiFarm_v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mplate"/>
      <sheetName val="Drop Down Lists"/>
      <sheetName val="Miramontes"/>
      <sheetName val="Mubuyu"/>
      <sheetName val="Faz Sacramento"/>
      <sheetName val="Faz Passeio"/>
      <sheetName val="Faz Santa Amelia"/>
      <sheetName val="Kygalanyi Nakanyonyi"/>
      <sheetName val="Kygalanyi Nakanyonyi 2011"/>
      <sheetName val="Faz Helena"/>
      <sheetName val="Faz Igure"/>
      <sheetName val="Sonomoro"/>
      <sheetName val="SAS Planters Association"/>
      <sheetName val="Faz Jacutinga "/>
      <sheetName val="Faz NS de Pompeia - Santa Rosa"/>
      <sheetName val="Faz Esperanca"/>
      <sheetName val="Faz Barra Mansa e Faz Bom Jesus"/>
      <sheetName val="PT. Perkebunan Nusantara XII"/>
      <sheetName val="PT. Indokom Citra Pesada"/>
      <sheetName val="C.A. Caetalera Ubiriki"/>
      <sheetName val="Faz Ouro Verde"/>
      <sheetName val="Faz Laje"/>
      <sheetName val="Faz Gerico"/>
      <sheetName val="Faz Agua Limpa I"/>
      <sheetName val="Faz Imperio"/>
      <sheetName val="Faz Roda d'Agua"/>
      <sheetName val="Faz Alegria"/>
      <sheetName val="Faz Santo Antonio"/>
      <sheetName val="Fazenda Figueirinha"/>
      <sheetName val="Fazenda Casa Nova "/>
      <sheetName val="Fazenda Sao Domingo&amp;Bela Vista"/>
      <sheetName val="CASCAFECO Cruz SAC"/>
      <sheetName val="Faz S. Antonio Si. Ana &amp; Sao J"/>
      <sheetName val="R. Fundo, Meia Lua, Pasto Iria"/>
      <sheetName val="Faz Barreiro"/>
      <sheetName val="Faz Santa Cruz e Mirante"/>
      <sheetName val="Kawa Nzinza"/>
      <sheetName val="Faz Ponte Alta"/>
      <sheetName val="Faz Itaoca"/>
      <sheetName val="Faz Nossa Shra. Aparecida "/>
      <sheetName val="R. Sao Benedito"/>
      <sheetName val="Faz Corrego Dantas e Caete"/>
      <sheetName val="Agro. Restrepo y Jaramillo"/>
      <sheetName val="Faz Sao Francisco"/>
      <sheetName val="Faz Sao Vicente"/>
      <sheetName val="Redo; Agro Restrepo y Jaramillo"/>
      <sheetName val="Faz Lacador "/>
      <sheetName val="Fazenda Casa Nova"/>
      <sheetName val="F. Boa Esp. S. Maria &amp; Fenicia"/>
      <sheetName val="Faz Nova Cintra"/>
      <sheetName val="Faz Pedra Negra"/>
      <sheetName val="Faz Bravinhos e Boa Esperanca"/>
      <sheetName val="Eco Origin Chanchamayo SAC"/>
      <sheetName val="N. Sra. de Fatima 10395"/>
      <sheetName val="Agropecuaria Berlin SAS"/>
      <sheetName val="Naohito Tsuge e Outro"/>
      <sheetName val="Finca La Meseta"/>
      <sheetName val="CV. Aridalta Mandiri"/>
      <sheetName val="Tan Lam 9519"/>
      <sheetName val="Seiva Agroindustrial 9390"/>
      <sheetName val="Faz Sao Jose 11946"/>
      <sheetName val="Faz Zidan 11932"/>
      <sheetName val="Faz Tozan 11346"/>
      <sheetName val="Cadefihuila 11338"/>
      <sheetName val="Caficultora de Manizales 10179"/>
      <sheetName val="Pinchanaki 11200"/>
      <sheetName val="Cherambane 11456"/>
      <sheetName val="Sao Carlos 11910"/>
      <sheetName val="Educampo Amoca 11925"/>
      <sheetName val="Reunidas da Cachoeira 11924"/>
      <sheetName val="N. S. Conceição 11916"/>
      <sheetName val="Fazenda Queixadas 11903"/>
      <sheetName val="Cachoeira da Grama 10036"/>
      <sheetName val="Faz Santa Flora 11894"/>
      <sheetName val="Faz Santa Cecilia 11896"/>
      <sheetName val="Grupo Aliance Copermonte 11955"/>
      <sheetName val="Finca Dona Luna 9947"/>
      <sheetName val="Faz Nova Cintra 10979"/>
      <sheetName val="Grupo 3 11945"/>
      <sheetName val="Faz Cachoeirinha 11947"/>
      <sheetName val="Ninafrance, La Cumplida 8330"/>
      <sheetName val="Thai Hoa Lam Dong 10506"/>
    </sheetNames>
    <sheetDataSet>
      <sheetData sheetId="0"/>
      <sheetData sheetId="1">
        <row r="3">
          <cell r="C3" t="str">
            <v>Africert</v>
          </cell>
        </row>
        <row r="4">
          <cell r="C4" t="str">
            <v>Argencert</v>
          </cell>
        </row>
        <row r="5">
          <cell r="C5" t="str">
            <v>BCS Oko Garantie</v>
          </cell>
        </row>
        <row r="6">
          <cell r="C6" t="str">
            <v>Bioekspert</v>
          </cell>
        </row>
        <row r="7">
          <cell r="C7" t="str">
            <v>Bio Inspecta</v>
          </cell>
        </row>
        <row r="8">
          <cell r="C8" t="str">
            <v>Biolatina</v>
          </cell>
        </row>
        <row r="9">
          <cell r="C9" t="str">
            <v>Biotropico</v>
          </cell>
        </row>
        <row r="10">
          <cell r="C10" t="str">
            <v>Bureau Veritas  
France</v>
          </cell>
        </row>
        <row r="11">
          <cell r="C11" t="str">
            <v>Bureau Veritas 
Cote d'Ivoire</v>
          </cell>
        </row>
        <row r="12">
          <cell r="C12" t="str">
            <v>Bureau Veritas 
Japan</v>
          </cell>
        </row>
        <row r="13">
          <cell r="C13" t="str">
            <v>Café y Calidad</v>
          </cell>
        </row>
        <row r="14">
          <cell r="C14" t="str">
            <v>Cafecontrol</v>
          </cell>
        </row>
        <row r="15">
          <cell r="C15" t="str">
            <v>CERES</v>
          </cell>
        </row>
        <row r="16">
          <cell r="C16" t="str">
            <v>Certisys</v>
          </cell>
        </row>
        <row r="17">
          <cell r="C17" t="str">
            <v>Control Union certifications</v>
          </cell>
        </row>
        <row r="18">
          <cell r="C18" t="str">
            <v>Ecocert France</v>
          </cell>
        </row>
        <row r="19">
          <cell r="C19" t="str">
            <v>Ecocert Colombia</v>
          </cell>
        </row>
        <row r="20">
          <cell r="C20" t="str">
            <v>Ecologica</v>
          </cell>
        </row>
        <row r="21">
          <cell r="C21" t="str">
            <v>FLO CERT South Africa</v>
          </cell>
        </row>
        <row r="22">
          <cell r="C22" t="str">
            <v>GfRs
Gesellschaft fur Ressourcenschutz</v>
          </cell>
        </row>
        <row r="23">
          <cell r="C23" t="str">
            <v>ICEA</v>
          </cell>
        </row>
        <row r="24">
          <cell r="C24" t="str">
            <v xml:space="preserve">IMO Brasil </v>
          </cell>
        </row>
        <row r="25">
          <cell r="C25" t="str">
            <v>IMO Latin America</v>
          </cell>
        </row>
        <row r="26">
          <cell r="C26" t="str">
            <v>IMO Switzerland</v>
          </cell>
        </row>
        <row r="27">
          <cell r="C27" t="str">
            <v>Indocert</v>
          </cell>
        </row>
        <row r="28">
          <cell r="C28" t="str">
            <v>Instituto Comunitario de Certificacion (ICC)</v>
          </cell>
        </row>
        <row r="29">
          <cell r="C29" t="str">
            <v>Instituto Genesis IG Cert</v>
          </cell>
        </row>
        <row r="30">
          <cell r="C30" t="str">
            <v>Isacert</v>
          </cell>
        </row>
        <row r="31">
          <cell r="C31" t="str">
            <v>Kiwa Aranea</v>
          </cell>
        </row>
        <row r="32">
          <cell r="C32" t="str">
            <v>Lacon</v>
          </cell>
        </row>
        <row r="33">
          <cell r="C33" t="str">
            <v>Latcert</v>
          </cell>
        </row>
        <row r="34">
          <cell r="C34" t="str">
            <v>Mayacert</v>
          </cell>
        </row>
        <row r="35">
          <cell r="C35" t="str">
            <v>OCIA</v>
          </cell>
        </row>
        <row r="36">
          <cell r="C36" t="str">
            <v>SGS Argentina</v>
          </cell>
        </row>
        <row r="37">
          <cell r="C37" t="str">
            <v>SGS Brazil</v>
          </cell>
        </row>
        <row r="38">
          <cell r="C38" t="str">
            <v>SGS Japan</v>
          </cell>
        </row>
        <row r="39">
          <cell r="C39" t="str">
            <v>SGS Kenya</v>
          </cell>
        </row>
        <row r="40">
          <cell r="C40" t="str">
            <v>Sri Lanka Standards Institution (SLSI)</v>
          </cell>
        </row>
        <row r="41">
          <cell r="C41" t="str">
            <v>Sustainable Development Services 
SDS, Indonesia</v>
          </cell>
        </row>
        <row r="42">
          <cell r="C42" t="str">
            <v>TANCERT</v>
          </cell>
        </row>
        <row r="43">
          <cell r="C43" t="str">
            <v>TUV Brasil</v>
          </cell>
        </row>
        <row r="44">
          <cell r="C44" t="str">
            <v>TUV Nord - Integra</v>
          </cell>
        </row>
        <row r="45">
          <cell r="C45" t="str">
            <v>TUV Poland</v>
          </cell>
        </row>
        <row r="46">
          <cell r="C46" t="str">
            <v>WQS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ors"/>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 Lists"/>
    </sheetNames>
    <sheetDataSet>
      <sheetData sheetId="0"/>
    </sheetDataSet>
  </externalBook>
</externalLink>
</file>

<file path=xl/persons/person.xml><?xml version="1.0" encoding="utf-8"?>
<personList xmlns="http://schemas.microsoft.com/office/spreadsheetml/2018/threadedcomments" xmlns:x="http://schemas.openxmlformats.org/spreadsheetml/2006/main">
  <person displayName="Martha Djourdjin" id="{E6DFA654-0AEA-4526-A50A-6FC7B2486BF8}" userId="S::mdjourdjin@ra.org::c7effdb4-a6a9-41dc-af77-0c5be3315739"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BC0C794-2704-41DF-A9A2-524D688FA875}" name="AuditAgenda" displayName="AuditAgenda" ref="A98:E115" totalsRowShown="0" headerRowDxfId="60" dataDxfId="59">
  <autoFilter ref="A98:E115" xr:uid="{2F3BEF45-CDDD-4792-A692-2C2468994074}"/>
  <tableColumns count="5">
    <tableColumn id="1" xr3:uid="{D1DD5489-DC73-4A31-AAE0-4F790C20F50A}" name="Date" dataDxfId="58"/>
    <tableColumn id="2" xr3:uid="{110905B0-F922-40B6-8A55-B4EBFC4BB66D}" name="Time_x000a_(Start time - End Time)" dataDxfId="57"/>
    <tableColumn id="5" xr3:uid="{936DB682-C4E7-4114-9088-09EA04980FA4}" name="Responsible_x000a_(in charge of execution)" dataDxfId="56"/>
    <tableColumn id="7" xr3:uid="{B775C698-1207-4C45-BC33-2946A08A777B}" name="Activity_x000a_(Describe the details of the auditing activities to be done separated by Chapter, type of verification and responsible)" dataDxfId="55"/>
    <tableColumn id="11" xr3:uid="{9A9AE417-F9B9-4C81-A369-0065C7E4A53D}" name="Remarks" dataDxfId="54"/>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C3E7CB26-FE0D-4E04-AC44-A40F5207F4E8}" name="Lawsuits8" displayName="Lawsuits8" ref="A39:F500" totalsRowShown="0" headerRowDxfId="49" dataDxfId="48" tableBorderDxfId="47">
  <autoFilter ref="A39:F500" xr:uid="{46BD2275-DF32-40EF-8AA3-9DF68D8558B1}"/>
  <tableColumns count="6">
    <tableColumn id="1" xr3:uid="{085C1915-872B-4D98-84FB-1112D934CE5C}" name=" Location (Forum)" dataDxfId="46"/>
    <tableColumn id="2" xr3:uid="{D27FE315-065A-4880-AFDA-EAF9E1483440}" name="Nº of Lawsuit/ Resolution" dataDxfId="45"/>
    <tableColumn id="3" xr3:uid="{D7265B6C-F5D4-4231-A975-3DCA4C37785E}" name="Status" dataDxfId="44"/>
    <tableColumn id="4" xr3:uid="{73747C58-8BBC-4450-AF4D-85A078F1043C}" name="Topic of the Lawsuit" dataDxfId="43"/>
    <tableColumn id="5" xr3:uid="{15DE147D-7B21-44C4-9681-DB6F66FE4130}" name="Severity" dataDxfId="42"/>
    <tableColumn id="6" xr3:uid="{2244DFFE-A35A-4999-A1CB-55AB659279E7}" name="Date of opening" dataDxfId="41"/>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B7D1BE6-5A77-4F1C-AC84-66DA23C71D9D}" name="SampleDiscl" displayName="SampleDiscl" ref="A42:E864" headerRowDxfId="31" dataDxfId="30" tableBorderDxfId="29">
  <autoFilter ref="A42:E864" xr:uid="{EA28B547-9115-488D-AD29-8F33A8D49097}">
    <filterColumn colId="0" hiddenButton="1"/>
    <filterColumn colId="1" hiddenButton="1"/>
    <filterColumn colId="2" hiddenButton="1"/>
    <filterColumn colId="3" hiddenButton="1"/>
    <filterColumn colId="4" hiddenButton="1"/>
  </autoFilter>
  <tableColumns count="5">
    <tableColumn id="1" xr3:uid="{B32E2833-F71F-425E-9A33-C7AA277892E2}" name="Name" totalsRowLabel="Total" dataDxfId="28" totalsRowDxfId="27"/>
    <tableColumn id="2" xr3:uid="{F7D8F10A-B5DC-413A-BE5C-2B3FD96C61A8}" name="Internal ID Number" dataDxfId="26" totalsRowDxfId="25"/>
    <tableColumn id="4" xr3:uid="{D1F04B52-C883-450B-BF9C-7C825AC37B64}" name="Type" dataDxfId="24" totalsRowDxfId="23"/>
    <tableColumn id="5" xr3:uid="{1F6E3933-A541-4EC7-A155-359241E2AF65}" name="Sampling Type" dataDxfId="22" totalsRowDxfId="21"/>
    <tableColumn id="8" xr3:uid="{BC776452-6D8B-409F-A263-AD083D4F0925}" name="If increase, _x000a_indicate justification" totalsRowFunction="count" dataDxfId="20" totalsRowDxfId="19"/>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4380B226-CACB-4311-B0C9-831AEE4DA01C}" name="Table3" displayName="Table3" ref="A3:F57" totalsRowShown="0" headerRowDxfId="7" dataDxfId="6">
  <tableColumns count="6">
    <tableColumn id="1" xr3:uid="{A61CC01C-4E9A-4106-B943-D47AA2EC06E1}" name="Risk factor" dataDxfId="5"/>
    <tableColumn id="2" xr3:uid="{A384847F-C7FE-4662-9DDC-39F96C2E9D6F}" name="Applicable to:" dataDxfId="4"/>
    <tableColumn id="11" xr3:uid="{362C9FF7-CFA4-425B-B507-E2FE9F8621D5}" name="Location of data" dataDxfId="3"/>
    <tableColumn id="7" xr3:uid="{01CEF216-4973-4A30-BE93-05FFA877FCBB}" name="Threshold" dataDxfId="2"/>
    <tableColumn id="8" xr3:uid="{63E65BDB-775D-4597-93C5-A35623F59248}" name="Risk point" dataDxfId="1"/>
    <tableColumn id="9" xr3:uid="{862179DA-184F-497E-98BB-0B5428409797}" name="Comments" dataDxfId="0"/>
  </tableColumns>
  <tableStyleInfo name="TableStyleMedium9" showFirstColumn="0" showLastColumn="0" showRowStripes="0"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177" dT="2021-01-28T18:21:27.89" personId="{E6DFA654-0AEA-4526-A50A-6FC7B2486BF8}" id="{49F9F69B-94F2-484B-A594-DE49FAB4C540}">
    <text>Is this the same as Chilli or another crop? If it's the same, then add Other chilli as a variety!</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rainforest-alliance.org/business/resource-item/data-sheet-for-child-labor-and-forced-labor-risk-maps/" TargetMode="External"/><Relationship Id="rId1" Type="http://schemas.openxmlformats.org/officeDocument/2006/relationships/hyperlink" Target="https://www.rainforest-alliance.org/business/resource-item/data-sheet-for-child-labor-and-forced-labor-risk-maps/" TargetMode="External"/><Relationship Id="rId5" Type="http://schemas.openxmlformats.org/officeDocument/2006/relationships/table" Target="../tables/table2.x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DA467-2D28-4117-B77B-C9F5D93A0B34}">
  <sheetPr>
    <tabColor rgb="FF175259"/>
  </sheetPr>
  <dimension ref="A1:M34"/>
  <sheetViews>
    <sheetView showGridLines="0" tabSelected="1" showWhiteSpace="0" zoomScale="90" zoomScaleNormal="90" workbookViewId="0"/>
  </sheetViews>
  <sheetFormatPr defaultColWidth="10.85546875" defaultRowHeight="15" x14ac:dyDescent="0.25"/>
  <cols>
    <col min="6" max="6" width="11.85546875" customWidth="1"/>
    <col min="7" max="7" width="11.7109375" customWidth="1"/>
    <col min="8" max="9" width="10" customWidth="1"/>
  </cols>
  <sheetData>
    <row r="1" spans="1:13" ht="43.5" x14ac:dyDescent="0.25">
      <c r="A1" s="231" t="s">
        <v>1193</v>
      </c>
    </row>
    <row r="2" spans="1:13" ht="25.5" x14ac:dyDescent="0.25">
      <c r="A2" s="232" t="s">
        <v>0</v>
      </c>
    </row>
    <row r="3" spans="1:13" ht="18" x14ac:dyDescent="0.25">
      <c r="A3" s="233" t="s">
        <v>371</v>
      </c>
      <c r="B3" s="233" t="str">
        <f>L14</f>
        <v>1.1</v>
      </c>
    </row>
    <row r="4" spans="1:13" ht="15.95" customHeight="1" x14ac:dyDescent="0.25">
      <c r="F4" s="234" t="s">
        <v>1</v>
      </c>
    </row>
    <row r="5" spans="1:13" ht="18" x14ac:dyDescent="0.25">
      <c r="A5" s="233"/>
      <c r="F5" s="460" t="s">
        <v>2</v>
      </c>
      <c r="G5" s="460"/>
      <c r="H5" s="460"/>
      <c r="I5" s="460"/>
      <c r="J5" s="460"/>
      <c r="K5" s="460"/>
      <c r="L5" s="460"/>
      <c r="M5" s="460"/>
    </row>
    <row r="6" spans="1:13" x14ac:dyDescent="0.25">
      <c r="F6" s="460"/>
      <c r="G6" s="460"/>
      <c r="H6" s="460"/>
      <c r="I6" s="460"/>
      <c r="J6" s="460"/>
      <c r="K6" s="460"/>
      <c r="L6" s="460"/>
      <c r="M6" s="460"/>
    </row>
    <row r="7" spans="1:13" x14ac:dyDescent="0.25">
      <c r="F7" s="460"/>
      <c r="G7" s="460"/>
      <c r="H7" s="460"/>
      <c r="I7" s="460"/>
      <c r="J7" s="460"/>
      <c r="K7" s="460"/>
      <c r="L7" s="460"/>
      <c r="M7" s="460"/>
    </row>
    <row r="8" spans="1:13" x14ac:dyDescent="0.25">
      <c r="F8" s="460"/>
      <c r="G8" s="460"/>
      <c r="H8" s="460"/>
      <c r="I8" s="460"/>
      <c r="J8" s="460"/>
      <c r="K8" s="460"/>
      <c r="L8" s="460"/>
      <c r="M8" s="460"/>
    </row>
    <row r="9" spans="1:13" ht="15.95" customHeight="1" x14ac:dyDescent="0.25">
      <c r="F9" s="234" t="s">
        <v>3</v>
      </c>
    </row>
    <row r="10" spans="1:13" ht="15.95" customHeight="1" x14ac:dyDescent="0.25">
      <c r="F10" s="461" t="s">
        <v>4</v>
      </c>
      <c r="G10" s="461"/>
      <c r="H10" s="461"/>
      <c r="I10" s="461"/>
      <c r="J10" s="461"/>
      <c r="K10" s="461"/>
      <c r="L10" s="461"/>
      <c r="M10" s="461"/>
    </row>
    <row r="11" spans="1:13" ht="15.95" customHeight="1" x14ac:dyDescent="0.25">
      <c r="F11" s="461"/>
      <c r="G11" s="461"/>
      <c r="H11" s="461"/>
      <c r="I11" s="461"/>
      <c r="J11" s="461"/>
      <c r="K11" s="461"/>
      <c r="L11" s="461"/>
      <c r="M11" s="461"/>
    </row>
    <row r="12" spans="1:13" ht="15.95" customHeight="1" x14ac:dyDescent="0.25">
      <c r="F12" s="235"/>
      <c r="G12" s="235"/>
      <c r="H12" s="235"/>
      <c r="I12" s="235"/>
      <c r="J12" s="235"/>
      <c r="K12" s="235"/>
      <c r="L12" s="235"/>
      <c r="M12" s="235"/>
    </row>
    <row r="13" spans="1:13" ht="18.600000000000001" customHeight="1" x14ac:dyDescent="0.25">
      <c r="F13" s="446" t="s">
        <v>5</v>
      </c>
      <c r="G13" s="462"/>
      <c r="H13" s="462"/>
      <c r="I13" s="462"/>
      <c r="J13" s="463" t="s">
        <v>6</v>
      </c>
      <c r="K13" s="463"/>
      <c r="L13" s="463" t="s">
        <v>1204</v>
      </c>
      <c r="M13" s="463"/>
    </row>
    <row r="14" spans="1:13" ht="28.5" customHeight="1" x14ac:dyDescent="0.25">
      <c r="F14" s="447" t="str">
        <f>A2</f>
        <v>Certification Application Form (CAF) - Group certification</v>
      </c>
      <c r="G14" s="447"/>
      <c r="H14" s="447"/>
      <c r="I14" s="447"/>
      <c r="J14" s="459" t="s">
        <v>1331</v>
      </c>
      <c r="K14" s="459"/>
      <c r="L14" s="447" t="s">
        <v>1326</v>
      </c>
      <c r="M14" s="447"/>
    </row>
    <row r="15" spans="1:13" s="56" customFormat="1" ht="18.600000000000001" customHeight="1" x14ac:dyDescent="0.25">
      <c r="F15" s="455" t="s">
        <v>7</v>
      </c>
      <c r="G15" s="455"/>
      <c r="H15" s="456" t="s">
        <v>8</v>
      </c>
      <c r="I15" s="456"/>
      <c r="J15" s="446" t="s">
        <v>9</v>
      </c>
      <c r="K15" s="446"/>
      <c r="L15" s="446" t="s">
        <v>10</v>
      </c>
      <c r="M15" s="446"/>
    </row>
    <row r="16" spans="1:13" ht="18.600000000000001" customHeight="1" x14ac:dyDescent="0.25">
      <c r="F16" s="457" t="s">
        <v>1194</v>
      </c>
      <c r="G16" s="458"/>
      <c r="H16" s="457" t="s">
        <v>1334</v>
      </c>
      <c r="I16" s="458"/>
      <c r="J16" s="457" t="s">
        <v>1299</v>
      </c>
      <c r="K16" s="458"/>
      <c r="L16" s="447" t="s">
        <v>11</v>
      </c>
      <c r="M16" s="447"/>
    </row>
    <row r="17" spans="1:13" ht="18.600000000000001" customHeight="1" x14ac:dyDescent="0.25">
      <c r="F17" s="446" t="s">
        <v>12</v>
      </c>
      <c r="G17" s="446"/>
      <c r="H17" s="446"/>
      <c r="I17" s="446"/>
      <c r="J17" s="446" t="s">
        <v>13</v>
      </c>
      <c r="K17" s="446"/>
      <c r="L17" s="446"/>
      <c r="M17" s="446"/>
    </row>
    <row r="18" spans="1:13" ht="28.5" customHeight="1" x14ac:dyDescent="0.25">
      <c r="F18" s="447" t="s">
        <v>14</v>
      </c>
      <c r="G18" s="447"/>
      <c r="H18" s="447"/>
      <c r="I18" s="447"/>
      <c r="J18" s="447" t="s">
        <v>1300</v>
      </c>
      <c r="K18" s="447"/>
      <c r="L18" s="447"/>
      <c r="M18" s="447"/>
    </row>
    <row r="19" spans="1:13" ht="18.600000000000001" customHeight="1" x14ac:dyDescent="0.25">
      <c r="F19" s="446" t="s">
        <v>15</v>
      </c>
      <c r="G19" s="446"/>
      <c r="H19" s="446"/>
      <c r="I19" s="446"/>
      <c r="J19" s="446"/>
      <c r="K19" s="446"/>
      <c r="L19" s="446"/>
      <c r="M19" s="446"/>
    </row>
    <row r="20" spans="1:13" ht="18.600000000000001" customHeight="1" x14ac:dyDescent="0.25">
      <c r="F20" s="449" t="s">
        <v>16</v>
      </c>
      <c r="G20" s="450"/>
      <c r="H20" s="450"/>
      <c r="I20" s="450"/>
      <c r="J20" s="450"/>
      <c r="K20" s="450"/>
      <c r="L20" s="450"/>
      <c r="M20" s="451"/>
    </row>
    <row r="21" spans="1:13" ht="18.600000000000001" customHeight="1" x14ac:dyDescent="0.25">
      <c r="F21" s="452"/>
      <c r="G21" s="453"/>
      <c r="H21" s="453"/>
      <c r="I21" s="453"/>
      <c r="J21" s="453"/>
      <c r="K21" s="453"/>
      <c r="L21" s="453"/>
      <c r="M21" s="454"/>
    </row>
    <row r="22" spans="1:13" ht="18.600000000000001" customHeight="1" x14ac:dyDescent="0.25">
      <c r="F22" s="446" t="s">
        <v>17</v>
      </c>
      <c r="G22" s="446"/>
      <c r="H22" s="446"/>
      <c r="I22" s="446"/>
      <c r="J22" s="446"/>
      <c r="K22" s="446"/>
      <c r="L22" s="446"/>
      <c r="M22" s="446"/>
    </row>
    <row r="23" spans="1:13" ht="18.600000000000001" customHeight="1" x14ac:dyDescent="0.25">
      <c r="F23" s="447" t="s">
        <v>18</v>
      </c>
      <c r="G23" s="447"/>
      <c r="H23" s="447"/>
      <c r="I23" s="447"/>
      <c r="J23" s="447"/>
      <c r="K23" s="447"/>
      <c r="L23" s="447"/>
      <c r="M23" s="447"/>
    </row>
    <row r="24" spans="1:13" ht="18.600000000000001" customHeight="1" x14ac:dyDescent="0.25">
      <c r="F24" s="446" t="s">
        <v>19</v>
      </c>
      <c r="G24" s="446"/>
      <c r="H24" s="446"/>
      <c r="I24" s="446"/>
      <c r="J24" s="446"/>
      <c r="K24" s="446"/>
      <c r="L24" s="446"/>
      <c r="M24" s="446"/>
    </row>
    <row r="25" spans="1:13" ht="18.600000000000001" customHeight="1" x14ac:dyDescent="0.25">
      <c r="F25" s="447" t="s">
        <v>20</v>
      </c>
      <c r="G25" s="447"/>
      <c r="H25" s="447"/>
      <c r="I25" s="447"/>
      <c r="J25" s="447"/>
      <c r="K25" s="447"/>
      <c r="L25" s="447"/>
      <c r="M25" s="447"/>
    </row>
    <row r="26" spans="1:13" ht="18.600000000000001" customHeight="1" x14ac:dyDescent="0.25">
      <c r="F26" s="446" t="s">
        <v>21</v>
      </c>
      <c r="G26" s="446"/>
      <c r="H26" s="446"/>
      <c r="I26" s="446"/>
      <c r="J26" s="446"/>
      <c r="K26" s="446"/>
      <c r="L26" s="446"/>
      <c r="M26" s="446"/>
    </row>
    <row r="27" spans="1:13" ht="18.600000000000001" customHeight="1" x14ac:dyDescent="0.25">
      <c r="F27" s="447" t="s">
        <v>22</v>
      </c>
      <c r="G27" s="447"/>
      <c r="H27" s="447"/>
      <c r="I27" s="447"/>
      <c r="J27" s="447"/>
      <c r="K27" s="447"/>
      <c r="L27" s="447"/>
      <c r="M27" s="447"/>
    </row>
    <row r="28" spans="1:13" ht="18.600000000000001" customHeight="1" x14ac:dyDescent="0.25">
      <c r="F28" s="446" t="s">
        <v>23</v>
      </c>
      <c r="G28" s="446"/>
      <c r="H28" s="446"/>
      <c r="I28" s="446"/>
      <c r="J28" s="446" t="s">
        <v>24</v>
      </c>
      <c r="K28" s="446"/>
      <c r="L28" s="446"/>
      <c r="M28" s="446"/>
    </row>
    <row r="29" spans="1:13" ht="18.75" customHeight="1" x14ac:dyDescent="0.25">
      <c r="A29" s="236" t="s">
        <v>25</v>
      </c>
      <c r="F29" s="447" t="s">
        <v>26</v>
      </c>
      <c r="G29" s="447"/>
      <c r="H29" s="447"/>
      <c r="I29" s="447"/>
      <c r="J29" s="447" t="s">
        <v>27</v>
      </c>
      <c r="K29" s="447"/>
      <c r="L29" s="447"/>
      <c r="M29" s="447"/>
    </row>
    <row r="30" spans="1:13" ht="21" customHeight="1" x14ac:dyDescent="0.25">
      <c r="F30" s="447"/>
      <c r="G30" s="447"/>
      <c r="H30" s="447"/>
      <c r="I30" s="447"/>
      <c r="J30" s="447"/>
      <c r="K30" s="447"/>
      <c r="L30" s="447"/>
      <c r="M30" s="447"/>
    </row>
    <row r="31" spans="1:13" x14ac:dyDescent="0.25">
      <c r="A31" s="253" t="str">
        <f>J14</f>
        <v>SA-F-GA-4-V1.1</v>
      </c>
    </row>
    <row r="32" spans="1:13" ht="14.45" customHeight="1" x14ac:dyDescent="0.25">
      <c r="F32" s="448" t="s">
        <v>28</v>
      </c>
      <c r="G32" s="448"/>
      <c r="H32" s="448"/>
      <c r="I32" s="448"/>
      <c r="J32" s="448"/>
      <c r="K32" s="448"/>
      <c r="L32" s="448"/>
      <c r="M32" s="448"/>
    </row>
    <row r="33" spans="6:13" x14ac:dyDescent="0.25">
      <c r="F33" s="448"/>
      <c r="G33" s="448"/>
      <c r="H33" s="448"/>
      <c r="I33" s="448"/>
      <c r="J33" s="448"/>
      <c r="K33" s="448"/>
      <c r="L33" s="448"/>
      <c r="M33" s="448"/>
    </row>
    <row r="34" spans="6:13" x14ac:dyDescent="0.25">
      <c r="F34" s="113"/>
    </row>
  </sheetData>
  <sheetProtection algorithmName="SHA-512" hashValue="gSb/y32R2fjfbcEmBjtxx2PoPiKU/m0Q2pspIqPoaopQd4XtzuaNI3hFHz4OVJDvs50mHmt812byY0FUV25uxw==" saltValue="PyHIwLXju15j2BoyBRA1KA==" spinCount="100000" sheet="1" objects="1" scenarios="1"/>
  <mergeCells count="33">
    <mergeCell ref="F14:I14"/>
    <mergeCell ref="J14:K14"/>
    <mergeCell ref="L14:M14"/>
    <mergeCell ref="F5:M8"/>
    <mergeCell ref="F10:M11"/>
    <mergeCell ref="F13:I13"/>
    <mergeCell ref="J13:K13"/>
    <mergeCell ref="L13:M13"/>
    <mergeCell ref="F15:G15"/>
    <mergeCell ref="H15:I15"/>
    <mergeCell ref="J15:K15"/>
    <mergeCell ref="L15:M15"/>
    <mergeCell ref="F16:G16"/>
    <mergeCell ref="H16:I16"/>
    <mergeCell ref="J16:K16"/>
    <mergeCell ref="L16:M16"/>
    <mergeCell ref="F27:M27"/>
    <mergeCell ref="F17:I17"/>
    <mergeCell ref="J17:M17"/>
    <mergeCell ref="F18:I18"/>
    <mergeCell ref="J18:M18"/>
    <mergeCell ref="F19:M19"/>
    <mergeCell ref="F20:M21"/>
    <mergeCell ref="F22:M22"/>
    <mergeCell ref="F23:M23"/>
    <mergeCell ref="F24:M24"/>
    <mergeCell ref="F25:M25"/>
    <mergeCell ref="F26:M26"/>
    <mergeCell ref="F28:I28"/>
    <mergeCell ref="J28:M28"/>
    <mergeCell ref="F29:I30"/>
    <mergeCell ref="J29:M30"/>
    <mergeCell ref="F32:M33"/>
  </mergeCells>
  <pageMargins left="0.7" right="0.7"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1929C-7BC9-49B5-A185-1067B8212BDD}">
  <sheetPr>
    <tabColor rgb="FF175259"/>
  </sheetPr>
  <dimension ref="A1:O34"/>
  <sheetViews>
    <sheetView showGridLines="0" showWhiteSpace="0" zoomScale="85" zoomScaleNormal="85" workbookViewId="0"/>
  </sheetViews>
  <sheetFormatPr defaultColWidth="10.85546875" defaultRowHeight="16.5" x14ac:dyDescent="0.3"/>
  <cols>
    <col min="1" max="4" width="10.85546875" style="1"/>
    <col min="5" max="5" width="10.85546875" style="238"/>
    <col min="6" max="6" width="11.85546875" style="238" customWidth="1"/>
    <col min="7" max="7" width="11.7109375" style="238" customWidth="1"/>
    <col min="8" max="10" width="10.85546875" style="238"/>
    <col min="11" max="11" width="13" style="238" customWidth="1"/>
    <col min="12" max="12" width="10.85546875" style="238"/>
    <col min="13" max="13" width="24.42578125" style="238" customWidth="1"/>
    <col min="14" max="14" width="15.5703125" style="238" customWidth="1"/>
    <col min="15" max="15" width="10.85546875" style="239"/>
  </cols>
  <sheetData>
    <row r="1" spans="1:15" ht="43.5" x14ac:dyDescent="0.3">
      <c r="A1" s="237" t="s">
        <v>29</v>
      </c>
    </row>
    <row r="2" spans="1:15" ht="25.5" customHeight="1" x14ac:dyDescent="0.3">
      <c r="A2" s="240" t="s">
        <v>30</v>
      </c>
      <c r="F2" s="464" t="s">
        <v>1215</v>
      </c>
      <c r="G2" s="465"/>
      <c r="H2" s="465"/>
      <c r="I2" s="465"/>
      <c r="J2" s="465"/>
      <c r="K2" s="465"/>
      <c r="L2" s="465"/>
      <c r="M2" s="465"/>
      <c r="N2" s="466"/>
    </row>
    <row r="3" spans="1:15" ht="59.25" customHeight="1" x14ac:dyDescent="0.3">
      <c r="A3" s="241"/>
      <c r="F3" s="467"/>
      <c r="G3" s="468"/>
      <c r="H3" s="468"/>
      <c r="I3" s="468"/>
      <c r="J3" s="468"/>
      <c r="K3" s="468"/>
      <c r="L3" s="468"/>
      <c r="M3" s="468"/>
      <c r="N3" s="469"/>
    </row>
    <row r="4" spans="1:15" ht="15.95" customHeight="1" x14ac:dyDescent="0.3">
      <c r="F4" s="242"/>
    </row>
    <row r="5" spans="1:15" ht="81" customHeight="1" x14ac:dyDescent="0.3">
      <c r="A5" s="241"/>
      <c r="F5" s="470" t="s">
        <v>1291</v>
      </c>
      <c r="G5" s="471"/>
      <c r="H5" s="471"/>
      <c r="I5" s="471"/>
      <c r="J5" s="471"/>
      <c r="K5" s="471"/>
      <c r="L5" s="471"/>
      <c r="M5" s="472" t="s">
        <v>31</v>
      </c>
      <c r="N5" s="473"/>
    </row>
    <row r="6" spans="1:15" x14ac:dyDescent="0.3">
      <c r="F6" s="243"/>
      <c r="G6" s="243"/>
      <c r="H6" s="243"/>
      <c r="I6" s="243"/>
      <c r="J6" s="243"/>
      <c r="K6" s="243"/>
      <c r="L6" s="243"/>
    </row>
    <row r="7" spans="1:15" ht="39.75" customHeight="1" x14ac:dyDescent="0.3">
      <c r="F7" s="474" t="s">
        <v>1292</v>
      </c>
      <c r="G7" s="475"/>
      <c r="H7" s="475"/>
      <c r="I7" s="475"/>
      <c r="J7" s="475"/>
      <c r="K7" s="475"/>
      <c r="L7" s="475"/>
      <c r="M7" s="478" t="s">
        <v>1166</v>
      </c>
      <c r="N7" s="479"/>
    </row>
    <row r="8" spans="1:15" ht="53.25" customHeight="1" x14ac:dyDescent="0.3">
      <c r="F8" s="476"/>
      <c r="G8" s="477"/>
      <c r="H8" s="477"/>
      <c r="I8" s="477"/>
      <c r="J8" s="477"/>
      <c r="K8" s="477"/>
      <c r="L8" s="477"/>
      <c r="M8" s="480" t="s">
        <v>1167</v>
      </c>
      <c r="N8" s="481"/>
    </row>
    <row r="9" spans="1:15" ht="15.95" customHeight="1" x14ac:dyDescent="0.3">
      <c r="F9" s="244"/>
      <c r="G9" s="7"/>
      <c r="H9" s="244"/>
      <c r="I9" s="244"/>
      <c r="J9" s="244"/>
      <c r="K9" s="244"/>
      <c r="L9" s="244"/>
    </row>
    <row r="10" spans="1:15" ht="15.95" customHeight="1" x14ac:dyDescent="0.3">
      <c r="F10" s="244"/>
      <c r="G10" s="244"/>
      <c r="H10" s="244"/>
      <c r="I10" s="244"/>
      <c r="J10" s="244"/>
      <c r="K10" s="244"/>
      <c r="L10" s="244"/>
    </row>
    <row r="11" spans="1:15" ht="15.95" customHeight="1" x14ac:dyDescent="0.3">
      <c r="F11" s="207"/>
      <c r="G11" s="207"/>
      <c r="H11" s="207"/>
      <c r="I11" s="207"/>
      <c r="J11" s="207"/>
      <c r="K11" s="207"/>
      <c r="L11" s="207"/>
    </row>
    <row r="12" spans="1:15" ht="18.600000000000001" customHeight="1" x14ac:dyDescent="0.3">
      <c r="F12" s="245"/>
      <c r="G12" s="244"/>
      <c r="H12" s="244"/>
      <c r="I12" s="244"/>
      <c r="J12" s="246"/>
      <c r="K12" s="246"/>
      <c r="L12" s="246"/>
    </row>
    <row r="13" spans="1:15" ht="23.45" customHeight="1" x14ac:dyDescent="0.3">
      <c r="F13" s="25"/>
      <c r="G13" s="25"/>
      <c r="H13" s="25"/>
      <c r="I13" s="25"/>
      <c r="J13" s="25"/>
      <c r="K13" s="25"/>
      <c r="L13" s="25"/>
    </row>
    <row r="14" spans="1:15" s="56" customFormat="1" ht="18.600000000000001" customHeight="1" x14ac:dyDescent="0.25">
      <c r="A14" s="43"/>
      <c r="B14" s="43"/>
      <c r="C14" s="43"/>
      <c r="D14" s="43"/>
      <c r="E14" s="247"/>
      <c r="F14" s="245"/>
      <c r="G14" s="245"/>
      <c r="H14" s="248"/>
      <c r="I14" s="248"/>
      <c r="J14" s="245"/>
      <c r="K14" s="245"/>
      <c r="L14" s="245"/>
      <c r="M14" s="247"/>
      <c r="N14" s="247"/>
      <c r="O14" s="249"/>
    </row>
    <row r="15" spans="1:15" ht="18.600000000000001" customHeight="1" x14ac:dyDescent="0.3">
      <c r="F15" s="25"/>
      <c r="G15" s="25"/>
      <c r="H15" s="250"/>
      <c r="I15" s="25"/>
      <c r="J15" s="25"/>
      <c r="K15" s="25"/>
      <c r="L15" s="25"/>
    </row>
    <row r="16" spans="1:15" ht="18.600000000000001" customHeight="1" x14ac:dyDescent="0.3">
      <c r="F16" s="245"/>
      <c r="G16" s="245"/>
      <c r="H16" s="245"/>
      <c r="I16" s="245"/>
      <c r="J16" s="245"/>
      <c r="K16" s="245"/>
      <c r="L16" s="245"/>
    </row>
    <row r="17" spans="1:12" ht="26.45" customHeight="1" x14ac:dyDescent="0.3">
      <c r="F17" s="251"/>
      <c r="G17" s="251"/>
      <c r="H17" s="251"/>
      <c r="I17" s="251"/>
      <c r="J17" s="251"/>
      <c r="K17" s="251"/>
      <c r="L17" s="251"/>
    </row>
    <row r="18" spans="1:12" ht="18.600000000000001" customHeight="1" x14ac:dyDescent="0.3">
      <c r="F18" s="245"/>
      <c r="G18" s="245"/>
      <c r="H18" s="245"/>
      <c r="I18" s="245"/>
      <c r="J18" s="245"/>
      <c r="K18" s="245"/>
      <c r="L18" s="245"/>
    </row>
    <row r="19" spans="1:12" ht="18.600000000000001" customHeight="1" x14ac:dyDescent="0.3">
      <c r="F19" s="251"/>
      <c r="G19" s="251"/>
      <c r="H19" s="251"/>
      <c r="I19" s="251"/>
      <c r="J19" s="251"/>
      <c r="K19" s="251"/>
      <c r="L19" s="251"/>
    </row>
    <row r="20" spans="1:12" ht="18.600000000000001" customHeight="1" x14ac:dyDescent="0.3">
      <c r="F20" s="251"/>
      <c r="G20" s="251"/>
      <c r="H20" s="251"/>
      <c r="I20" s="251"/>
      <c r="J20" s="251"/>
      <c r="K20" s="251"/>
      <c r="L20" s="251"/>
    </row>
    <row r="21" spans="1:12" ht="18.600000000000001" customHeight="1" x14ac:dyDescent="0.3">
      <c r="F21" s="251"/>
      <c r="G21" s="251"/>
      <c r="H21" s="251"/>
      <c r="I21" s="251"/>
      <c r="J21" s="251"/>
      <c r="K21" s="251"/>
      <c r="L21" s="251"/>
    </row>
    <row r="22" spans="1:12" ht="18.600000000000001" customHeight="1" x14ac:dyDescent="0.3">
      <c r="F22" s="245"/>
      <c r="G22" s="245"/>
      <c r="H22" s="245"/>
      <c r="I22" s="245"/>
      <c r="J22" s="245"/>
      <c r="K22" s="245"/>
      <c r="L22" s="245"/>
    </row>
    <row r="23" spans="1:12" ht="18.600000000000001" customHeight="1" x14ac:dyDescent="0.3">
      <c r="F23" s="25"/>
      <c r="G23" s="25"/>
      <c r="H23" s="25"/>
      <c r="I23" s="25"/>
      <c r="J23" s="25"/>
      <c r="K23" s="25"/>
      <c r="L23" s="25"/>
    </row>
    <row r="24" spans="1:12" ht="18.600000000000001" customHeight="1" x14ac:dyDescent="0.3">
      <c r="F24" s="245"/>
      <c r="G24" s="245"/>
      <c r="H24" s="245"/>
      <c r="I24" s="245"/>
      <c r="J24" s="245"/>
      <c r="K24" s="245"/>
      <c r="L24" s="245"/>
    </row>
    <row r="25" spans="1:12" ht="18.600000000000001" customHeight="1" x14ac:dyDescent="0.3">
      <c r="F25" s="25"/>
      <c r="G25" s="25"/>
      <c r="H25" s="25"/>
      <c r="I25" s="25"/>
      <c r="J25" s="25"/>
      <c r="K25" s="25"/>
      <c r="L25" s="25"/>
    </row>
    <row r="26" spans="1:12" ht="18.600000000000001" customHeight="1" x14ac:dyDescent="0.3">
      <c r="F26" s="245"/>
      <c r="G26" s="245"/>
      <c r="H26" s="245"/>
      <c r="I26" s="245"/>
      <c r="J26" s="245"/>
      <c r="K26" s="245"/>
      <c r="L26" s="245"/>
    </row>
    <row r="27" spans="1:12" ht="18.600000000000001" customHeight="1" x14ac:dyDescent="0.3">
      <c r="F27" s="25"/>
      <c r="G27" s="25"/>
      <c r="H27" s="25"/>
      <c r="I27" s="25"/>
      <c r="J27" s="25"/>
      <c r="K27" s="25"/>
      <c r="L27" s="25"/>
    </row>
    <row r="28" spans="1:12" ht="18.600000000000001" customHeight="1" x14ac:dyDescent="0.3">
      <c r="F28" s="245"/>
      <c r="G28" s="245"/>
      <c r="H28" s="245"/>
      <c r="I28" s="245"/>
      <c r="J28" s="245"/>
      <c r="K28" s="245"/>
      <c r="L28" s="245"/>
    </row>
    <row r="29" spans="1:12" ht="18.75" customHeight="1" x14ac:dyDescent="0.3">
      <c r="A29" s="252"/>
      <c r="F29" s="251"/>
      <c r="G29" s="251"/>
      <c r="H29" s="251"/>
      <c r="I29" s="251"/>
      <c r="J29" s="251"/>
      <c r="K29" s="251"/>
      <c r="L29" s="251"/>
    </row>
    <row r="30" spans="1:12" ht="21" customHeight="1" x14ac:dyDescent="0.3">
      <c r="F30" s="251"/>
      <c r="G30" s="251"/>
      <c r="H30" s="251"/>
      <c r="I30" s="251"/>
      <c r="J30" s="251"/>
      <c r="K30" s="251"/>
      <c r="L30" s="251"/>
    </row>
    <row r="31" spans="1:12" x14ac:dyDescent="0.3">
      <c r="A31" s="253"/>
    </row>
    <row r="32" spans="1:12" ht="14.45" customHeight="1" x14ac:dyDescent="0.3">
      <c r="F32" s="254"/>
      <c r="G32" s="254"/>
      <c r="H32" s="254"/>
      <c r="I32" s="254"/>
      <c r="J32" s="254"/>
      <c r="K32" s="254"/>
      <c r="L32" s="254"/>
    </row>
    <row r="33" spans="6:12" x14ac:dyDescent="0.3">
      <c r="F33" s="254"/>
      <c r="G33" s="254"/>
      <c r="H33" s="254"/>
      <c r="I33" s="254"/>
      <c r="J33" s="254"/>
      <c r="K33" s="254"/>
      <c r="L33" s="254"/>
    </row>
    <row r="34" spans="6:12" x14ac:dyDescent="0.3">
      <c r="F34" s="7"/>
    </row>
  </sheetData>
  <sheetProtection algorithmName="SHA-512" hashValue="290Hl96vHQGTDafhS9JiD+9eEOYt6/gsYgZSY2XGb43qIAFZqCYr1fT0E4OENB+05N/mwdNIxjJ0vqS9f4ZquQ==" saltValue="T2efUdI5euPaW/V5EHZn9A==" spinCount="100000" sheet="1" objects="1" scenarios="1"/>
  <mergeCells count="6">
    <mergeCell ref="F2:N3"/>
    <mergeCell ref="F5:L5"/>
    <mergeCell ref="M5:N5"/>
    <mergeCell ref="F7:L8"/>
    <mergeCell ref="M7:N7"/>
    <mergeCell ref="M8:N8"/>
  </mergeCells>
  <hyperlinks>
    <hyperlink ref="M5:N5" location="'1.Application Form'!A1" display="Step 1:Fill in the Application Form" xr:uid="{B9BD3C6D-8126-4FD4-93BB-B5B64428D6CB}"/>
    <hyperlink ref="M7:N7" location="'2.Audit Plan'!A1" display="Step 1: Prepare your planning stage on tabs 2, 2a and 2b." xr:uid="{9B942E86-0D62-47AB-B6EA-4EA8FA7BE023}"/>
    <hyperlink ref="M8:N8" location="'3.Audit Summary'!A1" display="Step 2: Report audit summary information in tab 3." xr:uid="{8D0F9013-8DD2-47B2-B1BF-CE6BD3487B5E}"/>
  </hyperlinks>
  <pageMargins left="0.7" right="0.7" top="0.75" bottom="0.75" header="0.3" footer="0.3"/>
  <pageSetup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0D71D-73D3-4894-9901-A1B9852AD90A}">
  <sheetPr>
    <tabColor rgb="FFFF7373"/>
  </sheetPr>
  <dimension ref="A1:L118"/>
  <sheetViews>
    <sheetView zoomScale="90" zoomScaleNormal="90" workbookViewId="0">
      <selection activeCell="C1" sqref="C1"/>
    </sheetView>
  </sheetViews>
  <sheetFormatPr defaultColWidth="9.140625" defaultRowHeight="13.5" x14ac:dyDescent="0.25"/>
  <cols>
    <col min="1" max="1" width="21.140625" style="7" customWidth="1"/>
    <col min="2" max="2" width="22" style="7" customWidth="1"/>
    <col min="3" max="3" width="16.7109375" style="7" customWidth="1"/>
    <col min="4" max="4" width="18.7109375" style="7" customWidth="1"/>
    <col min="5" max="5" width="12.5703125" style="7" customWidth="1"/>
    <col min="6" max="6" width="18" style="7" customWidth="1"/>
    <col min="7" max="7" width="27.5703125" style="7" customWidth="1"/>
    <col min="8" max="8" width="19.140625" style="7" customWidth="1"/>
    <col min="9" max="9" width="25.7109375" style="7" customWidth="1"/>
    <col min="10" max="10" width="13.42578125" style="7" customWidth="1"/>
    <col min="11" max="11" width="12.140625" style="7" customWidth="1"/>
    <col min="12" max="12" width="15.28515625" style="7" customWidth="1"/>
    <col min="13" max="16384" width="9.140625" style="7"/>
  </cols>
  <sheetData>
    <row r="1" spans="1:12" x14ac:dyDescent="0.25">
      <c r="A1" s="291" t="s">
        <v>32</v>
      </c>
      <c r="B1" s="58"/>
      <c r="C1" s="58"/>
      <c r="D1" s="58"/>
      <c r="E1" s="58"/>
      <c r="F1" s="58"/>
      <c r="G1" s="58"/>
      <c r="H1" s="58"/>
      <c r="I1" s="58"/>
      <c r="J1" s="59"/>
      <c r="K1" s="158" t="str">
        <f>CONCATENATE('Hidden Lists'!C21," ",'Hidden Lists'!C22)</f>
        <v>Version 1.1 July 2021</v>
      </c>
    </row>
    <row r="2" spans="1:12" ht="20.25" x14ac:dyDescent="0.25">
      <c r="A2" s="482" t="s">
        <v>33</v>
      </c>
      <c r="B2" s="483"/>
      <c r="C2" s="483"/>
      <c r="D2" s="483"/>
      <c r="E2" s="483"/>
      <c r="F2" s="483"/>
      <c r="G2" s="483"/>
      <c r="H2" s="483"/>
      <c r="I2" s="483"/>
      <c r="J2" s="483"/>
      <c r="K2" s="484"/>
    </row>
    <row r="3" spans="1:12" ht="33.75" customHeight="1" x14ac:dyDescent="0.25">
      <c r="A3" s="485" t="s">
        <v>1332</v>
      </c>
      <c r="B3" s="486"/>
      <c r="C3" s="486"/>
      <c r="D3" s="486"/>
      <c r="E3" s="486"/>
      <c r="F3" s="486"/>
      <c r="G3" s="486"/>
      <c r="H3" s="486"/>
      <c r="I3" s="486"/>
      <c r="J3" s="486"/>
      <c r="K3" s="487"/>
    </row>
    <row r="4" spans="1:12" ht="14.25" x14ac:dyDescent="0.25">
      <c r="A4" s="488" t="s">
        <v>34</v>
      </c>
      <c r="B4" s="489"/>
      <c r="C4" s="489"/>
      <c r="D4" s="489"/>
      <c r="E4" s="489"/>
      <c r="F4" s="489"/>
      <c r="G4" s="489"/>
      <c r="H4" s="489"/>
      <c r="I4" s="489"/>
      <c r="J4" s="489"/>
      <c r="K4" s="490"/>
    </row>
    <row r="5" spans="1:12" ht="66" customHeight="1" x14ac:dyDescent="0.25">
      <c r="A5" s="491" t="s">
        <v>1293</v>
      </c>
      <c r="B5" s="492"/>
      <c r="C5" s="492"/>
      <c r="D5" s="492"/>
      <c r="E5" s="492"/>
      <c r="F5" s="492"/>
      <c r="G5" s="492"/>
      <c r="H5" s="492"/>
      <c r="I5" s="492"/>
      <c r="J5" s="492"/>
      <c r="K5" s="493"/>
    </row>
    <row r="7" spans="1:12" x14ac:dyDescent="0.25">
      <c r="A7" s="60" t="s">
        <v>35</v>
      </c>
      <c r="B7" s="58"/>
      <c r="C7" s="58"/>
      <c r="D7" s="58"/>
      <c r="E7" s="58"/>
      <c r="F7" s="58"/>
      <c r="G7" s="58"/>
      <c r="H7" s="58"/>
      <c r="I7" s="58"/>
      <c r="J7" s="58"/>
      <c r="K7" s="61"/>
    </row>
    <row r="8" spans="1:12" ht="31.5" customHeight="1" x14ac:dyDescent="0.25">
      <c r="A8" s="507" t="s">
        <v>1216</v>
      </c>
      <c r="B8" s="508"/>
      <c r="C8" s="508"/>
      <c r="D8" s="508"/>
      <c r="E8" s="508"/>
      <c r="F8" s="508"/>
      <c r="G8" s="508"/>
      <c r="H8" s="508"/>
      <c r="I8" s="508"/>
      <c r="J8" s="508"/>
      <c r="K8" s="509"/>
    </row>
    <row r="9" spans="1:12" x14ac:dyDescent="0.25">
      <c r="A9" s="496" t="s">
        <v>1217</v>
      </c>
      <c r="B9" s="496"/>
      <c r="C9" s="502"/>
      <c r="D9" s="502"/>
      <c r="E9" s="502"/>
      <c r="F9" s="502"/>
      <c r="G9" s="264" t="s">
        <v>36</v>
      </c>
      <c r="H9" s="502"/>
      <c r="I9" s="502"/>
      <c r="J9" s="502"/>
      <c r="K9" s="506"/>
      <c r="L9" s="31"/>
    </row>
    <row r="10" spans="1:12" x14ac:dyDescent="0.25">
      <c r="A10" s="497" t="s">
        <v>37</v>
      </c>
      <c r="B10" s="497"/>
      <c r="C10" s="502"/>
      <c r="D10" s="502"/>
      <c r="E10" s="502"/>
      <c r="F10" s="502"/>
      <c r="G10" s="181" t="s">
        <v>38</v>
      </c>
      <c r="H10" s="499"/>
      <c r="I10" s="500"/>
      <c r="J10" s="500"/>
      <c r="K10" s="501"/>
      <c r="L10" s="31"/>
    </row>
    <row r="11" spans="1:12" ht="25.5" x14ac:dyDescent="0.25">
      <c r="A11" s="498" t="s">
        <v>39</v>
      </c>
      <c r="B11" s="498"/>
      <c r="C11" s="500"/>
      <c r="D11" s="500"/>
      <c r="E11" s="500"/>
      <c r="F11" s="500"/>
      <c r="G11" s="267" t="s">
        <v>40</v>
      </c>
      <c r="H11" s="500"/>
      <c r="I11" s="500"/>
      <c r="J11" s="500"/>
      <c r="K11" s="501"/>
      <c r="L11" s="31"/>
    </row>
    <row r="12" spans="1:12" x14ac:dyDescent="0.25">
      <c r="A12" s="31"/>
      <c r="B12" s="31"/>
      <c r="C12" s="31"/>
      <c r="D12" s="31"/>
      <c r="E12" s="31"/>
      <c r="F12" s="31"/>
      <c r="G12" s="31"/>
      <c r="H12" s="268"/>
      <c r="I12" s="31"/>
      <c r="J12" s="31"/>
      <c r="K12" s="31"/>
      <c r="L12" s="31"/>
    </row>
    <row r="13" spans="1:12" x14ac:dyDescent="0.25">
      <c r="A13" s="494" t="s">
        <v>41</v>
      </c>
      <c r="B13" s="494"/>
      <c r="C13" s="499"/>
      <c r="D13" s="500"/>
      <c r="E13" s="501"/>
      <c r="F13" s="269" t="s">
        <v>42</v>
      </c>
      <c r="G13" s="265"/>
      <c r="H13" s="270" t="s">
        <v>43</v>
      </c>
      <c r="I13" s="510"/>
      <c r="J13" s="511"/>
      <c r="K13" s="512"/>
      <c r="L13" s="31"/>
    </row>
    <row r="14" spans="1:12" x14ac:dyDescent="0.25">
      <c r="A14" s="495"/>
      <c r="B14" s="495"/>
      <c r="C14" s="499"/>
      <c r="D14" s="500"/>
      <c r="E14" s="501"/>
      <c r="F14" s="271" t="s">
        <v>44</v>
      </c>
      <c r="G14" s="265"/>
      <c r="H14" s="272" t="s">
        <v>45</v>
      </c>
      <c r="I14" s="503"/>
      <c r="J14" s="504"/>
      <c r="K14" s="505"/>
      <c r="L14" s="31"/>
    </row>
    <row r="15" spans="1:12" ht="5.25" customHeight="1" x14ac:dyDescent="0.25">
      <c r="A15" s="31"/>
      <c r="B15" s="31"/>
      <c r="C15" s="31"/>
      <c r="D15" s="31"/>
      <c r="E15" s="31"/>
      <c r="F15" s="268"/>
      <c r="G15" s="31"/>
      <c r="H15" s="31"/>
      <c r="I15" s="31"/>
      <c r="J15" s="31"/>
      <c r="K15" s="31"/>
      <c r="L15" s="31"/>
    </row>
    <row r="16" spans="1:12" x14ac:dyDescent="0.25">
      <c r="A16" s="494" t="s">
        <v>47</v>
      </c>
      <c r="B16" s="494"/>
      <c r="C16" s="499"/>
      <c r="D16" s="500"/>
      <c r="E16" s="500"/>
      <c r="F16" s="273" t="s">
        <v>42</v>
      </c>
      <c r="G16" s="265"/>
      <c r="H16" s="270" t="s">
        <v>43</v>
      </c>
      <c r="I16" s="511"/>
      <c r="J16" s="511"/>
      <c r="K16" s="512"/>
      <c r="L16" s="31"/>
    </row>
    <row r="17" spans="1:12" x14ac:dyDescent="0.25">
      <c r="A17" s="495"/>
      <c r="B17" s="495"/>
      <c r="C17" s="499"/>
      <c r="D17" s="500"/>
      <c r="E17" s="513"/>
      <c r="F17" s="271" t="s">
        <v>44</v>
      </c>
      <c r="G17" s="265"/>
      <c r="H17" s="272" t="s">
        <v>45</v>
      </c>
      <c r="I17" s="503"/>
      <c r="J17" s="504"/>
      <c r="K17" s="505"/>
      <c r="L17" s="31"/>
    </row>
    <row r="18" spans="1:12" x14ac:dyDescent="0.25">
      <c r="A18" s="31"/>
      <c r="B18" s="31"/>
      <c r="C18" s="31"/>
      <c r="D18" s="31"/>
      <c r="E18" s="31"/>
      <c r="F18" s="31"/>
      <c r="G18" s="31"/>
      <c r="H18" s="31"/>
      <c r="I18" s="31"/>
      <c r="J18" s="31"/>
      <c r="K18" s="31"/>
      <c r="L18" s="31"/>
    </row>
    <row r="19" spans="1:12" x14ac:dyDescent="0.25">
      <c r="A19" s="274" t="s">
        <v>1218</v>
      </c>
      <c r="B19" s="275"/>
      <c r="C19" s="275"/>
      <c r="D19" s="275"/>
      <c r="E19" s="276"/>
      <c r="F19" s="31"/>
      <c r="G19" s="274" t="s">
        <v>1221</v>
      </c>
      <c r="H19" s="275"/>
      <c r="I19" s="275"/>
      <c r="J19" s="275"/>
      <c r="K19" s="276"/>
      <c r="L19" s="31"/>
    </row>
    <row r="20" spans="1:12" ht="15" customHeight="1" x14ac:dyDescent="0.25">
      <c r="A20" s="277" t="s">
        <v>48</v>
      </c>
      <c r="B20" s="261"/>
      <c r="C20" s="124" t="s">
        <v>49</v>
      </c>
      <c r="D20" s="514"/>
      <c r="E20" s="515"/>
      <c r="F20" s="278"/>
      <c r="G20" s="277" t="s">
        <v>48</v>
      </c>
      <c r="H20" s="261"/>
      <c r="I20" s="124" t="s">
        <v>49</v>
      </c>
      <c r="J20" s="514"/>
      <c r="K20" s="515"/>
      <c r="L20" s="31"/>
    </row>
    <row r="21" spans="1:12" x14ac:dyDescent="0.25">
      <c r="A21" s="34" t="s">
        <v>50</v>
      </c>
      <c r="B21" s="279"/>
      <c r="C21" s="280"/>
      <c r="D21" s="31"/>
      <c r="E21" s="31"/>
      <c r="F21" s="281"/>
      <c r="G21" s="34" t="s">
        <v>50</v>
      </c>
      <c r="H21" s="279"/>
      <c r="I21" s="280"/>
      <c r="J21" s="31"/>
      <c r="K21" s="31"/>
      <c r="L21" s="31"/>
    </row>
    <row r="22" spans="1:12" x14ac:dyDescent="0.25">
      <c r="A22" s="34" t="s">
        <v>51</v>
      </c>
      <c r="B22" s="54"/>
      <c r="C22" s="282" t="s">
        <v>52</v>
      </c>
      <c r="D22" s="514"/>
      <c r="E22" s="515"/>
      <c r="F22" s="278"/>
      <c r="G22" s="277" t="s">
        <v>51</v>
      </c>
      <c r="H22" s="261"/>
      <c r="I22" s="282" t="s">
        <v>52</v>
      </c>
      <c r="J22" s="514"/>
      <c r="K22" s="515"/>
      <c r="L22" s="31"/>
    </row>
    <row r="23" spans="1:12" x14ac:dyDescent="0.25">
      <c r="A23" s="283" t="s">
        <v>1219</v>
      </c>
      <c r="B23" s="262"/>
      <c r="C23" s="125" t="s">
        <v>53</v>
      </c>
      <c r="D23" s="510"/>
      <c r="E23" s="512"/>
      <c r="F23" s="278"/>
      <c r="G23" s="284" t="s">
        <v>1219</v>
      </c>
      <c r="H23" s="263"/>
      <c r="I23" s="36" t="s">
        <v>53</v>
      </c>
      <c r="J23" s="510"/>
      <c r="K23" s="512"/>
      <c r="L23" s="31"/>
    </row>
    <row r="24" spans="1:12" x14ac:dyDescent="0.25">
      <c r="A24" s="32"/>
      <c r="B24" s="31"/>
      <c r="C24" s="32"/>
      <c r="D24" s="31"/>
      <c r="E24" s="31"/>
      <c r="F24" s="31"/>
      <c r="G24" s="31"/>
      <c r="H24" s="31"/>
      <c r="I24" s="268"/>
      <c r="J24" s="31"/>
      <c r="K24" s="31"/>
      <c r="L24" s="31"/>
    </row>
    <row r="25" spans="1:12" x14ac:dyDescent="0.25">
      <c r="A25" s="274" t="s">
        <v>1179</v>
      </c>
      <c r="B25" s="275"/>
      <c r="C25" s="275"/>
      <c r="D25" s="275"/>
      <c r="E25" s="276"/>
      <c r="F25" s="31"/>
      <c r="G25" s="274" t="s">
        <v>1220</v>
      </c>
      <c r="H25" s="275"/>
      <c r="I25" s="275"/>
      <c r="J25" s="275"/>
      <c r="K25" s="276"/>
      <c r="L25" s="31"/>
    </row>
    <row r="26" spans="1:12" x14ac:dyDescent="0.25">
      <c r="A26" s="277" t="s">
        <v>48</v>
      </c>
      <c r="B26" s="261"/>
      <c r="C26" s="124" t="s">
        <v>49</v>
      </c>
      <c r="D26" s="514"/>
      <c r="E26" s="515"/>
      <c r="F26" s="278"/>
      <c r="G26" s="277" t="s">
        <v>48</v>
      </c>
      <c r="H26" s="261"/>
      <c r="I26" s="124" t="s">
        <v>49</v>
      </c>
      <c r="J26" s="514"/>
      <c r="K26" s="515"/>
      <c r="L26" s="31"/>
    </row>
    <row r="27" spans="1:12" x14ac:dyDescent="0.25">
      <c r="A27" s="34" t="s">
        <v>50</v>
      </c>
      <c r="B27" s="279"/>
      <c r="C27" s="280"/>
      <c r="D27" s="31"/>
      <c r="E27" s="31"/>
      <c r="F27" s="278"/>
      <c r="G27" s="34" t="s">
        <v>50</v>
      </c>
      <c r="H27" s="279"/>
      <c r="I27" s="280"/>
      <c r="J27" s="31"/>
      <c r="K27" s="31"/>
      <c r="L27" s="31"/>
    </row>
    <row r="28" spans="1:12" x14ac:dyDescent="0.25">
      <c r="A28" s="34" t="s">
        <v>51</v>
      </c>
      <c r="B28" s="54"/>
      <c r="C28" s="282" t="s">
        <v>52</v>
      </c>
      <c r="D28" s="514"/>
      <c r="E28" s="515"/>
      <c r="F28" s="278"/>
      <c r="G28" s="277" t="s">
        <v>51</v>
      </c>
      <c r="H28" s="261"/>
      <c r="I28" s="282" t="s">
        <v>52</v>
      </c>
      <c r="J28" s="514"/>
      <c r="K28" s="515"/>
      <c r="L28" s="31"/>
    </row>
    <row r="29" spans="1:12" x14ac:dyDescent="0.25">
      <c r="A29" s="283" t="s">
        <v>1219</v>
      </c>
      <c r="B29" s="262"/>
      <c r="C29" s="36" t="s">
        <v>53</v>
      </c>
      <c r="D29" s="510"/>
      <c r="E29" s="512"/>
      <c r="F29" s="278"/>
      <c r="G29" s="125" t="s">
        <v>1219</v>
      </c>
      <c r="H29" s="263"/>
      <c r="I29" s="36" t="s">
        <v>53</v>
      </c>
      <c r="J29" s="510"/>
      <c r="K29" s="512"/>
      <c r="L29" s="31"/>
    </row>
    <row r="30" spans="1:12" x14ac:dyDescent="0.25">
      <c r="A30" s="32"/>
      <c r="B30" s="31"/>
      <c r="C30" s="32"/>
      <c r="D30" s="31"/>
      <c r="E30" s="31"/>
      <c r="F30" s="31"/>
      <c r="G30" s="31"/>
      <c r="H30" s="31"/>
      <c r="I30" s="32"/>
      <c r="J30" s="31"/>
      <c r="K30" s="31"/>
      <c r="L30" s="31"/>
    </row>
    <row r="32" spans="1:12" x14ac:dyDescent="0.25">
      <c r="A32" s="60" t="s">
        <v>54</v>
      </c>
      <c r="B32" s="58"/>
      <c r="C32" s="58"/>
      <c r="D32" s="58"/>
      <c r="E32" s="58"/>
      <c r="F32" s="58"/>
      <c r="G32" s="58"/>
      <c r="H32" s="58"/>
      <c r="I32" s="58"/>
      <c r="J32" s="58"/>
      <c r="K32" s="61"/>
    </row>
    <row r="33" spans="1:11" ht="99" customHeight="1" x14ac:dyDescent="0.25">
      <c r="A33" s="507" t="s">
        <v>1222</v>
      </c>
      <c r="B33" s="508"/>
      <c r="C33" s="508"/>
      <c r="D33" s="508"/>
      <c r="E33" s="508"/>
      <c r="F33" s="508"/>
      <c r="G33" s="508"/>
      <c r="H33" s="508"/>
      <c r="I33" s="508"/>
      <c r="J33" s="508"/>
      <c r="K33" s="509"/>
    </row>
    <row r="34" spans="1:11" ht="9" customHeight="1" x14ac:dyDescent="0.25">
      <c r="A34" s="91"/>
      <c r="B34" s="295"/>
      <c r="C34" s="91"/>
      <c r="D34" s="295"/>
      <c r="E34" s="91"/>
      <c r="F34" s="91"/>
      <c r="G34" s="91"/>
      <c r="H34" s="91"/>
      <c r="I34" s="91"/>
      <c r="J34" s="91"/>
      <c r="K34" s="91"/>
    </row>
    <row r="35" spans="1:11" x14ac:dyDescent="0.25">
      <c r="A35" s="63" t="s">
        <v>55</v>
      </c>
      <c r="B35" s="27"/>
      <c r="C35" s="69" t="s">
        <v>1223</v>
      </c>
      <c r="D35" s="9"/>
    </row>
    <row r="36" spans="1:11" ht="15" x14ac:dyDescent="0.25">
      <c r="A36" s="69" t="s">
        <v>56</v>
      </c>
      <c r="B36" s="54"/>
      <c r="C36" s="65" t="s">
        <v>57</v>
      </c>
      <c r="D36" s="10"/>
      <c r="H36" s="70" t="s">
        <v>59</v>
      </c>
      <c r="I36" s="70" t="s">
        <v>60</v>
      </c>
      <c r="J36" s="70" t="s">
        <v>61</v>
      </c>
      <c r="K36" s="294" t="s">
        <v>62</v>
      </c>
    </row>
    <row r="37" spans="1:11" ht="13.5" customHeight="1" x14ac:dyDescent="0.25">
      <c r="A37" s="65" t="s">
        <v>63</v>
      </c>
      <c r="B37" s="187" t="s">
        <v>320</v>
      </c>
      <c r="C37" s="147" t="s">
        <v>64</v>
      </c>
      <c r="D37" s="187" t="str">
        <f>'Hidden Lists'!P3</f>
        <v>Group of Farms</v>
      </c>
      <c r="G37" s="64" t="s">
        <v>65</v>
      </c>
      <c r="H37" s="10"/>
      <c r="I37" s="10"/>
      <c r="J37" s="10"/>
      <c r="K37" s="10"/>
    </row>
    <row r="38" spans="1:11" x14ac:dyDescent="0.25">
      <c r="A38" s="562" t="str">
        <f>IFERROR(VLOOKUP(D37,'Hidden Lists'!P3:Q7,2,FALSE)," ")</f>
        <v>A group of organized farms (group members) that implements a common management system, organized as an association or cooperative or  managed by a farm or other supply chain actor such as an exporter or another entity.</v>
      </c>
      <c r="B38" s="563"/>
      <c r="C38" s="563"/>
      <c r="D38" s="563"/>
      <c r="E38" s="564"/>
      <c r="G38" s="73" t="s">
        <v>68</v>
      </c>
      <c r="H38" s="10"/>
      <c r="I38" s="10"/>
      <c r="J38" s="10"/>
      <c r="K38" s="10"/>
    </row>
    <row r="39" spans="1:11" x14ac:dyDescent="0.25">
      <c r="A39" s="565"/>
      <c r="B39" s="566"/>
      <c r="C39" s="566"/>
      <c r="D39" s="566"/>
      <c r="E39" s="567"/>
      <c r="G39" s="66" t="s">
        <v>1224</v>
      </c>
      <c r="H39" s="10"/>
      <c r="I39" s="10"/>
      <c r="J39" s="10"/>
      <c r="K39" s="10"/>
    </row>
    <row r="40" spans="1:11" ht="13.5" customHeight="1" x14ac:dyDescent="0.25">
      <c r="A40" s="568"/>
      <c r="B40" s="569"/>
      <c r="C40" s="569"/>
      <c r="D40" s="569"/>
      <c r="E40" s="570"/>
      <c r="G40" s="71" t="s">
        <v>70</v>
      </c>
      <c r="H40" s="10"/>
      <c r="I40" s="10"/>
      <c r="J40" s="10"/>
      <c r="K40" s="10"/>
    </row>
    <row r="41" spans="1:11" ht="13.5" customHeight="1" x14ac:dyDescent="0.25">
      <c r="A41" s="69" t="s">
        <v>1177</v>
      </c>
      <c r="B41" s="187" t="s">
        <v>71</v>
      </c>
      <c r="G41" s="64" t="s">
        <v>72</v>
      </c>
      <c r="H41" s="11"/>
      <c r="I41" s="11"/>
      <c r="J41" s="11"/>
      <c r="K41" s="11"/>
    </row>
    <row r="42" spans="1:11" ht="13.5" customHeight="1" x14ac:dyDescent="0.25">
      <c r="G42" s="73" t="s">
        <v>73</v>
      </c>
      <c r="H42" s="11"/>
      <c r="I42" s="11"/>
      <c r="J42" s="11"/>
      <c r="K42" s="11"/>
    </row>
    <row r="43" spans="1:11" ht="13.5" customHeight="1" x14ac:dyDescent="0.25">
      <c r="G43" s="67" t="s">
        <v>74</v>
      </c>
      <c r="H43" s="12"/>
      <c r="I43" s="12"/>
      <c r="J43" s="12"/>
      <c r="K43" s="12"/>
    </row>
    <row r="44" spans="1:11" ht="13.5" customHeight="1" x14ac:dyDescent="0.25">
      <c r="G44" s="66" t="s">
        <v>75</v>
      </c>
      <c r="H44" s="12"/>
      <c r="I44" s="12"/>
      <c r="J44" s="12"/>
      <c r="K44" s="12"/>
    </row>
    <row r="45" spans="1:11" ht="13.5" customHeight="1" x14ac:dyDescent="0.25">
      <c r="A45" s="576" t="s">
        <v>76</v>
      </c>
      <c r="B45" s="577"/>
      <c r="C45" s="10"/>
      <c r="D45" s="10"/>
      <c r="E45" s="10"/>
      <c r="G45" s="71" t="s">
        <v>77</v>
      </c>
      <c r="H45" s="12"/>
      <c r="I45" s="12"/>
      <c r="J45" s="12"/>
      <c r="K45" s="12"/>
    </row>
    <row r="46" spans="1:11" x14ac:dyDescent="0.25">
      <c r="A46" s="578"/>
      <c r="B46" s="579"/>
      <c r="C46" s="10"/>
      <c r="D46" s="10"/>
      <c r="E46" s="10"/>
      <c r="G46" s="74" t="s">
        <v>78</v>
      </c>
      <c r="H46" s="12"/>
      <c r="I46" s="12"/>
      <c r="J46" s="12"/>
      <c r="K46" s="12"/>
    </row>
    <row r="47" spans="1:11" x14ac:dyDescent="0.25">
      <c r="A47" s="580"/>
      <c r="B47" s="581"/>
      <c r="C47" s="10"/>
      <c r="D47" s="10"/>
      <c r="E47" s="10"/>
      <c r="G47" s="66" t="s">
        <v>79</v>
      </c>
      <c r="H47" s="12"/>
      <c r="I47" s="12"/>
      <c r="J47" s="12"/>
      <c r="K47" s="12"/>
    </row>
    <row r="48" spans="1:11" ht="13.5" customHeight="1" x14ac:dyDescent="0.25">
      <c r="D48" s="72"/>
      <c r="F48" s="47">
        <v>4</v>
      </c>
    </row>
    <row r="49" spans="1:11" x14ac:dyDescent="0.25">
      <c r="A49" s="582" t="s">
        <v>1225</v>
      </c>
      <c r="B49" s="583"/>
      <c r="C49" s="10"/>
      <c r="D49" s="10"/>
      <c r="E49" s="10"/>
      <c r="F49" s="266"/>
      <c r="G49" s="266"/>
      <c r="H49" s="266"/>
    </row>
    <row r="50" spans="1:11" x14ac:dyDescent="0.25">
      <c r="A50" s="558"/>
      <c r="B50" s="559"/>
      <c r="C50" s="10"/>
      <c r="D50" s="10"/>
      <c r="E50" s="10"/>
      <c r="H50" s="573" t="s">
        <v>80</v>
      </c>
      <c r="I50" s="574"/>
      <c r="J50" s="574"/>
      <c r="K50" s="575"/>
    </row>
    <row r="51" spans="1:11" x14ac:dyDescent="0.25">
      <c r="A51" s="517"/>
      <c r="B51" s="584"/>
      <c r="C51" s="10"/>
      <c r="D51" s="10"/>
      <c r="E51" s="10"/>
      <c r="H51" s="312"/>
      <c r="I51" s="313">
        <f>H43-90</f>
        <v>-90</v>
      </c>
      <c r="J51" s="313">
        <f>H43+90</f>
        <v>90</v>
      </c>
      <c r="K51" s="314"/>
    </row>
    <row r="52" spans="1:11" x14ac:dyDescent="0.25">
      <c r="A52" s="297"/>
      <c r="B52" s="298"/>
      <c r="C52" s="296"/>
      <c r="D52" s="296"/>
      <c r="E52" s="296"/>
    </row>
    <row r="53" spans="1:11" x14ac:dyDescent="0.25">
      <c r="A53" s="60" t="s">
        <v>81</v>
      </c>
      <c r="B53" s="58"/>
      <c r="C53" s="58"/>
      <c r="D53" s="58"/>
      <c r="E53" s="58"/>
      <c r="F53" s="58"/>
      <c r="G53" s="58"/>
      <c r="H53" s="58"/>
      <c r="I53" s="58"/>
      <c r="J53" s="58"/>
      <c r="K53" s="61"/>
    </row>
    <row r="54" spans="1:11" ht="27.75" customHeight="1" x14ac:dyDescent="0.25">
      <c r="A54" s="507" t="s">
        <v>1226</v>
      </c>
      <c r="B54" s="508"/>
      <c r="C54" s="508"/>
      <c r="D54" s="508"/>
      <c r="E54" s="508"/>
      <c r="F54" s="508"/>
      <c r="G54" s="508"/>
      <c r="H54" s="508"/>
      <c r="I54" s="508"/>
      <c r="J54" s="508"/>
      <c r="K54" s="509"/>
    </row>
    <row r="55" spans="1:11" x14ac:dyDescent="0.25">
      <c r="A55" s="91"/>
      <c r="B55" s="91"/>
      <c r="C55" s="91"/>
      <c r="D55" s="91"/>
      <c r="E55" s="91"/>
      <c r="F55" s="91"/>
      <c r="G55" s="91"/>
      <c r="H55" s="91"/>
      <c r="I55" s="91"/>
      <c r="J55" s="91"/>
      <c r="K55" s="91"/>
    </row>
    <row r="56" spans="1:11" x14ac:dyDescent="0.25">
      <c r="A56" s="571" t="s">
        <v>82</v>
      </c>
      <c r="B56" s="571"/>
      <c r="C56" s="10"/>
      <c r="D56" s="91"/>
      <c r="E56" s="91"/>
      <c r="H56" s="148" t="s">
        <v>83</v>
      </c>
      <c r="I56" s="148" t="s">
        <v>84</v>
      </c>
      <c r="J56" s="91"/>
      <c r="K56" s="91"/>
    </row>
    <row r="57" spans="1:11" x14ac:dyDescent="0.25">
      <c r="A57" s="571"/>
      <c r="B57" s="571"/>
      <c r="C57" s="266"/>
      <c r="D57" s="91"/>
      <c r="E57" s="91"/>
      <c r="F57" s="541" t="s">
        <v>85</v>
      </c>
      <c r="G57" s="542"/>
      <c r="H57" s="10"/>
      <c r="I57" s="10"/>
      <c r="J57" s="91"/>
      <c r="K57" s="91"/>
    </row>
    <row r="58" spans="1:11" x14ac:dyDescent="0.25">
      <c r="A58" s="311"/>
      <c r="B58" s="311"/>
      <c r="C58" s="91"/>
      <c r="D58" s="91"/>
      <c r="E58" s="91"/>
      <c r="F58" s="91"/>
      <c r="G58" s="91"/>
      <c r="H58" s="91"/>
      <c r="I58" s="91"/>
      <c r="J58" s="91"/>
      <c r="K58" s="91"/>
    </row>
    <row r="59" spans="1:11" x14ac:dyDescent="0.25">
      <c r="A59" s="91"/>
      <c r="C59" s="148" t="s">
        <v>86</v>
      </c>
      <c r="D59" s="148" t="s">
        <v>87</v>
      </c>
      <c r="H59" s="148" t="s">
        <v>83</v>
      </c>
      <c r="I59" s="148" t="s">
        <v>84</v>
      </c>
      <c r="J59" s="148" t="s">
        <v>88</v>
      </c>
      <c r="K59" s="148" t="s">
        <v>89</v>
      </c>
    </row>
    <row r="60" spans="1:11" x14ac:dyDescent="0.25">
      <c r="A60" s="558" t="s">
        <v>90</v>
      </c>
      <c r="B60" s="559"/>
      <c r="C60" s="10"/>
      <c r="D60" s="10"/>
      <c r="F60" s="541" t="s">
        <v>91</v>
      </c>
      <c r="G60" s="542"/>
      <c r="H60" s="10"/>
      <c r="I60" s="10"/>
      <c r="J60" s="10"/>
      <c r="K60" s="75">
        <f>SUM(H60:J60)</f>
        <v>0</v>
      </c>
    </row>
    <row r="61" spans="1:11" ht="13.5" customHeight="1" x14ac:dyDescent="0.25">
      <c r="A61" s="560" t="s">
        <v>92</v>
      </c>
      <c r="B61" s="561"/>
      <c r="C61" s="10"/>
      <c r="D61" s="10"/>
      <c r="F61" s="528" t="s">
        <v>93</v>
      </c>
      <c r="G61" s="529"/>
      <c r="H61" s="10"/>
      <c r="I61" s="10"/>
      <c r="J61" s="10"/>
      <c r="K61" s="75">
        <f t="shared" ref="K61:K63" si="0">SUM(H61:J61)</f>
        <v>0</v>
      </c>
    </row>
    <row r="62" spans="1:11" x14ac:dyDescent="0.25">
      <c r="A62" s="558" t="s">
        <v>1325</v>
      </c>
      <c r="B62" s="559"/>
      <c r="C62" s="10"/>
      <c r="D62" s="91"/>
      <c r="E62" s="91"/>
      <c r="F62" s="524" t="s">
        <v>94</v>
      </c>
      <c r="G62" s="525"/>
      <c r="H62" s="10"/>
      <c r="I62" s="10"/>
      <c r="J62" s="10"/>
      <c r="K62" s="75">
        <f t="shared" si="0"/>
        <v>0</v>
      </c>
    </row>
    <row r="63" spans="1:11" x14ac:dyDescent="0.25">
      <c r="A63" s="91"/>
      <c r="D63" s="91"/>
      <c r="E63" s="91"/>
      <c r="F63" s="528" t="s">
        <v>95</v>
      </c>
      <c r="G63" s="529"/>
      <c r="H63" s="10"/>
      <c r="I63" s="10"/>
      <c r="J63" s="10"/>
      <c r="K63" s="75">
        <f t="shared" si="0"/>
        <v>0</v>
      </c>
    </row>
    <row r="64" spans="1:11" x14ac:dyDescent="0.25">
      <c r="C64" s="148" t="s">
        <v>86</v>
      </c>
      <c r="D64" s="91"/>
      <c r="F64" s="206"/>
      <c r="G64" s="206"/>
      <c r="H64" s="206"/>
      <c r="I64" s="206"/>
      <c r="J64" s="206"/>
      <c r="K64" s="206"/>
    </row>
    <row r="65" spans="1:11" ht="13.5" customHeight="1" x14ac:dyDescent="0.25">
      <c r="A65" s="530" t="s">
        <v>1227</v>
      </c>
      <c r="B65" s="531"/>
      <c r="C65" s="10"/>
    </row>
    <row r="66" spans="1:11" ht="13.5" customHeight="1" x14ac:dyDescent="0.25">
      <c r="A66" s="524" t="s">
        <v>1228</v>
      </c>
      <c r="B66" s="525"/>
      <c r="C66" s="10"/>
      <c r="H66" s="148" t="s">
        <v>83</v>
      </c>
      <c r="I66" s="148" t="s">
        <v>84</v>
      </c>
      <c r="J66" s="148" t="s">
        <v>88</v>
      </c>
      <c r="K66" s="148" t="s">
        <v>89</v>
      </c>
    </row>
    <row r="67" spans="1:11" ht="13.5" customHeight="1" x14ac:dyDescent="0.25">
      <c r="A67" s="524" t="s">
        <v>1229</v>
      </c>
      <c r="B67" s="525"/>
      <c r="C67" s="10"/>
      <c r="F67" s="524" t="s">
        <v>96</v>
      </c>
      <c r="G67" s="525"/>
      <c r="H67" s="10"/>
      <c r="I67" s="10"/>
      <c r="J67" s="10"/>
      <c r="K67" s="75">
        <f>SUM(H67:J67)</f>
        <v>0</v>
      </c>
    </row>
    <row r="68" spans="1:11" ht="13.5" customHeight="1" x14ac:dyDescent="0.25">
      <c r="A68" s="524" t="s">
        <v>1230</v>
      </c>
      <c r="B68" s="525"/>
      <c r="C68" s="10"/>
      <c r="F68" s="528" t="s">
        <v>1232</v>
      </c>
      <c r="G68" s="529"/>
      <c r="H68" s="10"/>
      <c r="I68" s="10"/>
      <c r="J68" s="10"/>
      <c r="K68" s="75">
        <f t="shared" ref="K68:K69" si="1">SUM(H68:J68)</f>
        <v>0</v>
      </c>
    </row>
    <row r="69" spans="1:11" ht="13.5" customHeight="1" x14ac:dyDescent="0.25">
      <c r="A69" s="528" t="s">
        <v>1231</v>
      </c>
      <c r="B69" s="529"/>
      <c r="C69" s="10"/>
      <c r="E69" s="91"/>
      <c r="F69" s="528" t="s">
        <v>1233</v>
      </c>
      <c r="G69" s="529"/>
      <c r="H69" s="10"/>
      <c r="I69" s="10"/>
      <c r="J69" s="10"/>
      <c r="K69" s="75">
        <f t="shared" si="1"/>
        <v>0</v>
      </c>
    </row>
    <row r="71" spans="1:11" ht="13.5" customHeight="1" x14ac:dyDescent="0.2">
      <c r="A71" s="553" t="s">
        <v>1234</v>
      </c>
      <c r="B71" s="554"/>
      <c r="C71" s="166"/>
    </row>
    <row r="72" spans="1:11" ht="13.5" customHeight="1" x14ac:dyDescent="0.25">
      <c r="H72" s="148" t="s">
        <v>89</v>
      </c>
    </row>
    <row r="73" spans="1:11" x14ac:dyDescent="0.25">
      <c r="A73" s="555" t="s">
        <v>1235</v>
      </c>
      <c r="B73" s="544"/>
      <c r="C73" s="165"/>
      <c r="F73" s="530" t="s">
        <v>1237</v>
      </c>
      <c r="G73" s="531"/>
      <c r="H73" s="10"/>
    </row>
    <row r="74" spans="1:11" x14ac:dyDescent="0.25">
      <c r="A74" s="556" t="s">
        <v>1236</v>
      </c>
      <c r="B74" s="557"/>
      <c r="C74" s="545"/>
      <c r="D74" s="546"/>
      <c r="F74" s="528" t="s">
        <v>1238</v>
      </c>
      <c r="G74" s="529"/>
      <c r="H74" s="10"/>
    </row>
    <row r="76" spans="1:11" x14ac:dyDescent="0.25">
      <c r="A76" s="60" t="s">
        <v>1239</v>
      </c>
      <c r="B76" s="58"/>
      <c r="C76" s="58"/>
      <c r="D76" s="58"/>
      <c r="E76" s="58"/>
      <c r="F76" s="58"/>
      <c r="G76" s="58"/>
      <c r="H76" s="58"/>
      <c r="I76" s="58"/>
      <c r="J76" s="58"/>
      <c r="K76" s="58"/>
    </row>
    <row r="77" spans="1:11" ht="27.75" customHeight="1" x14ac:dyDescent="0.25">
      <c r="A77" s="507" t="s">
        <v>1240</v>
      </c>
      <c r="B77" s="508"/>
      <c r="C77" s="508"/>
      <c r="D77" s="508"/>
      <c r="E77" s="508"/>
      <c r="F77" s="508"/>
      <c r="G77" s="508"/>
      <c r="H77" s="508"/>
      <c r="I77" s="508"/>
      <c r="J77" s="508"/>
      <c r="K77" s="508"/>
    </row>
    <row r="79" spans="1:11" ht="26.25" customHeight="1" x14ac:dyDescent="0.25">
      <c r="A79" s="532" t="s">
        <v>97</v>
      </c>
      <c r="B79" s="532"/>
      <c r="C79" s="533"/>
      <c r="D79" s="533"/>
      <c r="E79" s="533"/>
      <c r="F79" s="533"/>
      <c r="G79" s="533"/>
      <c r="H79" s="533"/>
    </row>
    <row r="80" spans="1:11" ht="25.5" customHeight="1" x14ac:dyDescent="0.25">
      <c r="A80" s="547" t="s">
        <v>98</v>
      </c>
      <c r="B80" s="547"/>
      <c r="C80" s="533"/>
      <c r="D80" s="533"/>
      <c r="E80" s="533"/>
      <c r="F80" s="533"/>
      <c r="G80" s="533"/>
      <c r="H80" s="533"/>
    </row>
    <row r="81" spans="1:12" ht="27.75" customHeight="1" x14ac:dyDescent="0.25">
      <c r="A81" s="547" t="s">
        <v>1241</v>
      </c>
      <c r="B81" s="547"/>
      <c r="C81" s="533"/>
      <c r="D81" s="533"/>
      <c r="E81" s="533"/>
      <c r="F81" s="533"/>
      <c r="G81" s="533"/>
      <c r="H81" s="533"/>
    </row>
    <row r="82" spans="1:12" ht="40.5" customHeight="1" x14ac:dyDescent="0.25">
      <c r="A82" s="572" t="s">
        <v>1242</v>
      </c>
      <c r="B82" s="572"/>
      <c r="C82" s="533"/>
      <c r="D82" s="533"/>
      <c r="E82" s="533"/>
      <c r="F82" s="533"/>
      <c r="G82" s="533"/>
      <c r="H82" s="533"/>
    </row>
    <row r="84" spans="1:12" x14ac:dyDescent="0.25">
      <c r="A84" s="60" t="s">
        <v>99</v>
      </c>
      <c r="B84" s="58"/>
      <c r="C84" s="58"/>
      <c r="D84" s="58"/>
      <c r="E84" s="58"/>
      <c r="F84" s="58"/>
      <c r="G84" s="58"/>
      <c r="H84" s="58"/>
      <c r="I84" s="58"/>
      <c r="J84" s="58"/>
      <c r="K84" s="61"/>
    </row>
    <row r="85" spans="1:12" ht="27" customHeight="1" x14ac:dyDescent="0.25">
      <c r="A85" s="507" t="s">
        <v>1243</v>
      </c>
      <c r="B85" s="551"/>
      <c r="C85" s="551"/>
      <c r="D85" s="551"/>
      <c r="E85" s="551"/>
      <c r="F85" s="551"/>
      <c r="G85" s="551"/>
      <c r="H85" s="551"/>
      <c r="I85" s="551"/>
      <c r="J85" s="551"/>
      <c r="K85" s="552"/>
    </row>
    <row r="87" spans="1:12" ht="13.5" customHeight="1" x14ac:dyDescent="0.25">
      <c r="A87" s="160" t="s">
        <v>100</v>
      </c>
      <c r="B87" s="534" t="s">
        <v>101</v>
      </c>
      <c r="C87" s="534"/>
      <c r="D87" s="445">
        <f>IFERROR((C60+C61)/H74,0)</f>
        <v>0</v>
      </c>
      <c r="G87" s="517" t="s">
        <v>1320</v>
      </c>
      <c r="H87" s="518"/>
      <c r="I87" s="518"/>
      <c r="J87" s="518"/>
      <c r="K87" s="518"/>
    </row>
    <row r="88" spans="1:12" x14ac:dyDescent="0.25">
      <c r="D88" s="76"/>
      <c r="G88" s="519" t="s">
        <v>102</v>
      </c>
      <c r="H88" s="520"/>
      <c r="I88" s="161" t="s">
        <v>103</v>
      </c>
      <c r="J88" s="161" t="s">
        <v>104</v>
      </c>
      <c r="K88" s="161" t="s">
        <v>105</v>
      </c>
    </row>
    <row r="89" spans="1:12" x14ac:dyDescent="0.25">
      <c r="A89" s="543" t="s">
        <v>106</v>
      </c>
      <c r="B89" s="534" t="s">
        <v>107</v>
      </c>
      <c r="C89" s="534"/>
      <c r="D89" s="445">
        <f>K60+K62</f>
        <v>0</v>
      </c>
      <c r="G89" s="521" t="s">
        <v>1301</v>
      </c>
      <c r="H89" s="522"/>
      <c r="I89" s="422" t="s">
        <v>1302</v>
      </c>
      <c r="J89" s="189" t="s">
        <v>18</v>
      </c>
      <c r="K89" s="423"/>
    </row>
    <row r="90" spans="1:12" x14ac:dyDescent="0.25">
      <c r="A90" s="544"/>
      <c r="B90" s="534" t="s">
        <v>108</v>
      </c>
      <c r="C90" s="534"/>
      <c r="D90" s="445">
        <f>K61+K63</f>
        <v>0</v>
      </c>
      <c r="G90" s="521" t="s">
        <v>1303</v>
      </c>
      <c r="H90" s="522"/>
      <c r="I90" s="422" t="s">
        <v>1304</v>
      </c>
      <c r="J90" s="189" t="s">
        <v>240</v>
      </c>
      <c r="K90" s="423"/>
    </row>
    <row r="91" spans="1:12" x14ac:dyDescent="0.25">
      <c r="A91" s="544"/>
      <c r="B91" s="534" t="s">
        <v>109</v>
      </c>
      <c r="C91" s="534"/>
      <c r="D91" s="445">
        <f>SUM(J60:J63)+J67</f>
        <v>0</v>
      </c>
      <c r="E91" s="78">
        <f>SUM(D89:D90)</f>
        <v>0</v>
      </c>
      <c r="G91" s="526" t="s">
        <v>1311</v>
      </c>
      <c r="H91" s="527"/>
      <c r="I91" s="422" t="s">
        <v>1304</v>
      </c>
      <c r="J91" s="189" t="s">
        <v>239</v>
      </c>
      <c r="K91" s="423"/>
    </row>
    <row r="92" spans="1:12" ht="13.5" customHeight="1" x14ac:dyDescent="0.25">
      <c r="A92" s="544"/>
      <c r="B92" s="535" t="s">
        <v>1244</v>
      </c>
      <c r="C92" s="535"/>
      <c r="D92" s="185">
        <f>IFERROR((K61+K63)/(C60+C61),0)</f>
        <v>0</v>
      </c>
      <c r="G92" s="526" t="s">
        <v>1305</v>
      </c>
      <c r="H92" s="527"/>
      <c r="I92" s="422" t="s">
        <v>1306</v>
      </c>
      <c r="J92" s="189" t="s">
        <v>1307</v>
      </c>
      <c r="K92" s="423"/>
    </row>
    <row r="93" spans="1:12" ht="13.5" customHeight="1" x14ac:dyDescent="0.25">
      <c r="E93" s="77"/>
      <c r="G93" s="526" t="s">
        <v>1308</v>
      </c>
      <c r="H93" s="527"/>
      <c r="I93" s="422" t="s">
        <v>1306</v>
      </c>
      <c r="J93" s="189" t="s">
        <v>18</v>
      </c>
      <c r="K93" s="423"/>
    </row>
    <row r="94" spans="1:12" ht="25.5" customHeight="1" x14ac:dyDescent="0.25">
      <c r="A94" s="544" t="s">
        <v>110</v>
      </c>
      <c r="B94" s="534" t="s">
        <v>90</v>
      </c>
      <c r="C94" s="534"/>
      <c r="D94" s="445">
        <f>C60</f>
        <v>0</v>
      </c>
      <c r="G94" s="526" t="s">
        <v>1322</v>
      </c>
      <c r="H94" s="527"/>
      <c r="I94" s="422" t="s">
        <v>1306</v>
      </c>
      <c r="J94" s="189" t="s">
        <v>1309</v>
      </c>
      <c r="K94" s="423"/>
    </row>
    <row r="95" spans="1:12" ht="14.25" customHeight="1" x14ac:dyDescent="0.25">
      <c r="A95" s="544"/>
      <c r="B95" s="534" t="s">
        <v>92</v>
      </c>
      <c r="C95" s="534"/>
      <c r="D95" s="445">
        <f>C61</f>
        <v>0</v>
      </c>
    </row>
    <row r="96" spans="1:12" ht="14.25" x14ac:dyDescent="0.25">
      <c r="A96" s="544"/>
      <c r="B96" s="519" t="s">
        <v>111</v>
      </c>
      <c r="C96" s="520"/>
      <c r="D96" s="445">
        <f>(C60*D60)+(C61*D61)</f>
        <v>0</v>
      </c>
      <c r="G96" s="548" t="s">
        <v>1310</v>
      </c>
      <c r="H96" s="549"/>
      <c r="I96" s="549"/>
      <c r="J96" s="549"/>
      <c r="K96" s="550"/>
      <c r="L96" s="79"/>
    </row>
    <row r="97" spans="1:12" x14ac:dyDescent="0.25">
      <c r="A97" s="544"/>
      <c r="B97" s="519" t="s">
        <v>112</v>
      </c>
      <c r="C97" s="520"/>
      <c r="D97" s="445">
        <f>C62</f>
        <v>0</v>
      </c>
      <c r="L97" s="79"/>
    </row>
    <row r="98" spans="1:12" x14ac:dyDescent="0.25">
      <c r="F98" s="79"/>
      <c r="L98" s="79"/>
    </row>
    <row r="99" spans="1:12" x14ac:dyDescent="0.25">
      <c r="D99" s="76"/>
      <c r="F99" s="79"/>
      <c r="J99" s="76"/>
    </row>
    <row r="100" spans="1:12" x14ac:dyDescent="0.25">
      <c r="A100" s="5" t="s">
        <v>113</v>
      </c>
      <c r="B100" s="6"/>
      <c r="C100" s="6"/>
      <c r="D100" s="6"/>
      <c r="E100" s="6"/>
      <c r="F100" s="6"/>
      <c r="G100" s="6"/>
      <c r="H100" s="6"/>
      <c r="I100" s="6"/>
      <c r="J100" s="6"/>
      <c r="K100" s="81"/>
      <c r="L100" s="2"/>
    </row>
    <row r="101" spans="1:12" ht="57" customHeight="1" x14ac:dyDescent="0.25">
      <c r="A101" s="507" t="s">
        <v>1248</v>
      </c>
      <c r="B101" s="508"/>
      <c r="C101" s="508"/>
      <c r="D101" s="508"/>
      <c r="E101" s="508"/>
      <c r="F101" s="508"/>
      <c r="G101" s="508"/>
      <c r="H101" s="508"/>
      <c r="I101" s="508"/>
      <c r="J101" s="508"/>
      <c r="K101" s="509"/>
      <c r="L101" s="26"/>
    </row>
    <row r="102" spans="1:12" ht="136.5" customHeight="1" x14ac:dyDescent="0.25">
      <c r="A102" s="538" t="s">
        <v>1246</v>
      </c>
      <c r="B102" s="539"/>
      <c r="C102" s="539"/>
      <c r="D102" s="539"/>
      <c r="E102" s="539"/>
      <c r="F102" s="539"/>
      <c r="G102" s="539"/>
      <c r="H102" s="539"/>
      <c r="I102" s="539"/>
      <c r="J102" s="539"/>
      <c r="K102" s="540"/>
      <c r="L102" s="25"/>
    </row>
    <row r="103" spans="1:12" x14ac:dyDescent="0.25">
      <c r="F103" s="79"/>
      <c r="G103" s="79"/>
      <c r="H103" s="79"/>
      <c r="I103" s="79"/>
    </row>
    <row r="107" spans="1:12" x14ac:dyDescent="0.25">
      <c r="B107" s="53"/>
      <c r="C107" s="53"/>
      <c r="D107" s="537" t="s">
        <v>114</v>
      </c>
      <c r="E107" s="537"/>
      <c r="F107" s="537"/>
      <c r="G107" s="537"/>
    </row>
    <row r="108" spans="1:12" x14ac:dyDescent="0.2">
      <c r="B108" s="82"/>
      <c r="C108" s="82"/>
      <c r="D108" s="523" t="s">
        <v>115</v>
      </c>
      <c r="E108" s="523"/>
      <c r="F108" s="523"/>
      <c r="G108" s="523"/>
    </row>
    <row r="109" spans="1:12" x14ac:dyDescent="0.2">
      <c r="B109" s="82"/>
      <c r="C109" s="82"/>
      <c r="D109" s="523" t="s">
        <v>1178</v>
      </c>
      <c r="E109" s="523"/>
      <c r="F109" s="523"/>
      <c r="G109" s="523"/>
    </row>
    <row r="110" spans="1:12" ht="15" customHeight="1" x14ac:dyDescent="0.25">
      <c r="B110" s="2"/>
      <c r="C110" s="2"/>
      <c r="D110" s="536">
        <f>B35</f>
        <v>0</v>
      </c>
      <c r="E110" s="536"/>
      <c r="F110" s="536"/>
      <c r="G110" s="536"/>
    </row>
    <row r="112" spans="1:12" ht="16.5" customHeight="1" x14ac:dyDescent="0.2">
      <c r="A112" s="315" t="s">
        <v>116</v>
      </c>
      <c r="B112" s="162"/>
      <c r="C112" s="162"/>
      <c r="D112" s="162"/>
      <c r="E112" s="162"/>
      <c r="F112" s="162"/>
      <c r="G112" s="162"/>
      <c r="H112" s="162"/>
      <c r="I112" s="162"/>
      <c r="J112" s="162"/>
      <c r="K112" s="163"/>
    </row>
    <row r="113" spans="1:11" ht="52.5" customHeight="1" x14ac:dyDescent="0.25">
      <c r="A113" s="507" t="s">
        <v>1247</v>
      </c>
      <c r="B113" s="508"/>
      <c r="C113" s="508"/>
      <c r="D113" s="508"/>
      <c r="E113" s="508"/>
      <c r="F113" s="508"/>
      <c r="G113" s="508"/>
      <c r="H113" s="508"/>
      <c r="I113" s="508"/>
      <c r="J113" s="508"/>
      <c r="K113" s="509"/>
    </row>
    <row r="114" spans="1:11" x14ac:dyDescent="0.2">
      <c r="E114" s="310" t="s">
        <v>1205</v>
      </c>
      <c r="F114" s="266"/>
    </row>
    <row r="115" spans="1:11" x14ac:dyDescent="0.2">
      <c r="E115" s="310" t="s">
        <v>117</v>
      </c>
      <c r="F115" s="266"/>
    </row>
    <row r="116" spans="1:11" x14ac:dyDescent="0.2">
      <c r="D116" s="516" t="s">
        <v>118</v>
      </c>
      <c r="E116" s="516"/>
      <c r="F116" s="258"/>
    </row>
    <row r="117" spans="1:11" x14ac:dyDescent="0.2">
      <c r="D117" s="516" t="s">
        <v>1203</v>
      </c>
      <c r="E117" s="516"/>
      <c r="F117" s="259"/>
    </row>
    <row r="118" spans="1:11" x14ac:dyDescent="0.2">
      <c r="E118" s="415" t="s">
        <v>1202</v>
      </c>
      <c r="F118" s="259"/>
    </row>
  </sheetData>
  <sheetProtection algorithmName="SHA-512" hashValue="WUvzpcIdwC8C4wR53zWBCXXf1ArdUishj4Psf6Mqxn1awQkQgtYX+a0clneNiNHnLVaxV5zkN9erk0bExhx06w==" saltValue="dTLKDpSHcryasMxA0tjOqg==" spinCount="100000" sheet="1" objects="1" scenarios="1"/>
  <mergeCells count="104">
    <mergeCell ref="A33:K33"/>
    <mergeCell ref="A54:K54"/>
    <mergeCell ref="G92:H92"/>
    <mergeCell ref="A65:B65"/>
    <mergeCell ref="A68:B68"/>
    <mergeCell ref="A85:K85"/>
    <mergeCell ref="G90:H90"/>
    <mergeCell ref="A71:B71"/>
    <mergeCell ref="A73:B73"/>
    <mergeCell ref="A74:B74"/>
    <mergeCell ref="A62:B62"/>
    <mergeCell ref="A60:B60"/>
    <mergeCell ref="A61:B61"/>
    <mergeCell ref="A38:E40"/>
    <mergeCell ref="A56:B57"/>
    <mergeCell ref="F57:G57"/>
    <mergeCell ref="A82:B82"/>
    <mergeCell ref="C82:H82"/>
    <mergeCell ref="H50:K50"/>
    <mergeCell ref="A67:B67"/>
    <mergeCell ref="A45:B47"/>
    <mergeCell ref="A49:B51"/>
    <mergeCell ref="A102:K102"/>
    <mergeCell ref="A101:K101"/>
    <mergeCell ref="D108:G108"/>
    <mergeCell ref="F60:G60"/>
    <mergeCell ref="F61:G61"/>
    <mergeCell ref="B95:C95"/>
    <mergeCell ref="A89:A92"/>
    <mergeCell ref="A94:A97"/>
    <mergeCell ref="F62:G62"/>
    <mergeCell ref="F63:G63"/>
    <mergeCell ref="C74:D74"/>
    <mergeCell ref="F74:G74"/>
    <mergeCell ref="B91:C91"/>
    <mergeCell ref="A80:B80"/>
    <mergeCell ref="C80:H80"/>
    <mergeCell ref="A81:B81"/>
    <mergeCell ref="F69:G69"/>
    <mergeCell ref="A69:B69"/>
    <mergeCell ref="G94:H94"/>
    <mergeCell ref="A66:B66"/>
    <mergeCell ref="G96:K96"/>
    <mergeCell ref="G91:H91"/>
    <mergeCell ref="D117:E117"/>
    <mergeCell ref="G87:K87"/>
    <mergeCell ref="G88:H88"/>
    <mergeCell ref="G89:H89"/>
    <mergeCell ref="D109:G109"/>
    <mergeCell ref="F67:G67"/>
    <mergeCell ref="G93:H93"/>
    <mergeCell ref="F68:G68"/>
    <mergeCell ref="F73:G73"/>
    <mergeCell ref="A77:K77"/>
    <mergeCell ref="A79:B79"/>
    <mergeCell ref="C79:H79"/>
    <mergeCell ref="B87:C87"/>
    <mergeCell ref="B89:C89"/>
    <mergeCell ref="B90:C90"/>
    <mergeCell ref="B92:C92"/>
    <mergeCell ref="B94:C94"/>
    <mergeCell ref="A113:K113"/>
    <mergeCell ref="B96:C96"/>
    <mergeCell ref="B97:C97"/>
    <mergeCell ref="C81:H81"/>
    <mergeCell ref="D116:E116"/>
    <mergeCell ref="D110:G110"/>
    <mergeCell ref="D107:G107"/>
    <mergeCell ref="D29:E29"/>
    <mergeCell ref="J29:K29"/>
    <mergeCell ref="C17:E17"/>
    <mergeCell ref="A16:B17"/>
    <mergeCell ref="J20:K20"/>
    <mergeCell ref="D20:E20"/>
    <mergeCell ref="D26:E26"/>
    <mergeCell ref="J26:K26"/>
    <mergeCell ref="J23:K23"/>
    <mergeCell ref="J22:K22"/>
    <mergeCell ref="D22:E22"/>
    <mergeCell ref="D23:E23"/>
    <mergeCell ref="D28:E28"/>
    <mergeCell ref="J28:K28"/>
    <mergeCell ref="I17:K17"/>
    <mergeCell ref="C16:E16"/>
    <mergeCell ref="I16:K16"/>
    <mergeCell ref="A2:K2"/>
    <mergeCell ref="A3:K3"/>
    <mergeCell ref="A4:K4"/>
    <mergeCell ref="A5:K5"/>
    <mergeCell ref="A13:B14"/>
    <mergeCell ref="A9:B9"/>
    <mergeCell ref="A10:B10"/>
    <mergeCell ref="A11:B11"/>
    <mergeCell ref="H10:K10"/>
    <mergeCell ref="H11:K11"/>
    <mergeCell ref="C10:F10"/>
    <mergeCell ref="C11:F11"/>
    <mergeCell ref="I14:K14"/>
    <mergeCell ref="C13:E13"/>
    <mergeCell ref="H9:K9"/>
    <mergeCell ref="C9:F9"/>
    <mergeCell ref="A8:K8"/>
    <mergeCell ref="C14:E14"/>
    <mergeCell ref="I13:K13"/>
  </mergeCells>
  <conditionalFormatting sqref="D87">
    <cfRule type="cellIs" dxfId="64" priority="2" operator="greaterThan">
      <formula>250</formula>
    </cfRule>
  </conditionalFormatting>
  <dataValidations count="6">
    <dataValidation type="whole" allowBlank="1" showInputMessage="1" showErrorMessage="1" sqref="D35" xr:uid="{A200E0A7-7B5D-4EA1-9590-EA51DBCCC084}">
      <formula1>1</formula1>
      <formula2>12</formula2>
    </dataValidation>
    <dataValidation type="date" allowBlank="1" showInputMessage="1" showErrorMessage="1" sqref="D110:G110 F117:F118 C71" xr:uid="{C31C43B6-DCFD-484C-B088-F27BFE0FE931}">
      <formula1>43831</formula1>
      <formula2>73415</formula2>
    </dataValidation>
    <dataValidation allowBlank="1" showInputMessage="1" showErrorMessage="1" promptTitle="Information" prompt="The name in the certificate should match the name of the registration in the Certification Platform (RACP). Please register your orgnaization such as: COOPERATIVE X or ASSOCIATION OF PRODUCERS Y." sqref="G10" xr:uid="{3CC82395-6978-427C-86C3-17C0EA081466}"/>
    <dataValidation allowBlank="1" showInputMessage="1" showErrorMessage="1" promptTitle="Definition" prompt="Workers who perform work for a certified group. This includes Group Management staff (such as internal inspectors and office personel working for the Group Management), workers at central locations of production, processing and maintance sites." sqref="F67:G67" xr:uid="{42346AFA-EA70-4AEC-B6B6-E0712506A8FF}"/>
    <dataValidation type="list" allowBlank="1" showInputMessage="1" showErrorMessage="1" sqref="H38:K38" xr:uid="{F1FC457B-44E8-4960-B3C9-6CE2468D25B5}">
      <formula1>INDIRECT(H37)</formula1>
    </dataValidation>
    <dataValidation allowBlank="1" showInputMessage="1" showErrorMessage="1" promptTitle="Info" prompt="You obtain this upon registration in the Rainforest Alliance Certification Platform." sqref="A36" xr:uid="{21BAF968-919E-477A-A7FB-64E4E493544C}"/>
  </dataValidations>
  <pageMargins left="0.511811024" right="0.511811024" top="0.78740157499999996" bottom="0.78740157499999996" header="0.31496062000000002" footer="0.31496062000000002"/>
  <pageSetup orientation="portrait" verticalDpi="1200" r:id="rId1"/>
  <drawing r:id="rId2"/>
  <extLst>
    <ext xmlns:x14="http://schemas.microsoft.com/office/spreadsheetml/2009/9/main" uri="{78C0D931-6437-407d-A8EE-F0AAD7539E65}">
      <x14:conditionalFormattings>
        <x14:conditionalFormatting xmlns:xm="http://schemas.microsoft.com/office/excel/2006/main">
          <x14:cfRule type="expression" priority="1" id="{6C931128-7802-444C-8F8B-6ED6D2B87FFC}">
            <xm:f>'https://raorg.sharepoint.com/sites/StandardsAssurance/Shared Documents/4. Global Quality of Implementation/LATAM/A.Brazil and South America/6.New Standard 2020/3.RA 2020 Templates/Version 1.1/[210326_Templates_Groups_v1.1.xlsx]Factors'!#REF!=2</xm:f>
            <x14:dxf>
              <fill>
                <patternFill>
                  <bgColor rgb="FFFF7373"/>
                </patternFill>
              </fill>
            </x14:dxf>
          </x14:cfRule>
          <xm:sqref>D50:E50</xm:sqref>
        </x14:conditionalFormatting>
        <x14:conditionalFormatting xmlns:xm="http://schemas.microsoft.com/office/excel/2006/main">
          <x14:cfRule type="cellIs" priority="139" operator="equal" id="{6265C919-90AA-435D-B21A-D858CF2F957E}">
            <xm:f>'Hidden Lists'!$F$29</xm:f>
            <x14:dxf>
              <font>
                <color rgb="FF9C0006"/>
              </font>
              <fill>
                <patternFill>
                  <bgColor rgb="FFFFC7CE"/>
                </patternFill>
              </fill>
            </x14:dxf>
          </x14:cfRule>
          <xm:sqref>F116</xm:sqref>
        </x14:conditionalFormatting>
      </x14:conditionalFormattings>
    </ext>
    <ext xmlns:x14="http://schemas.microsoft.com/office/spreadsheetml/2009/9/main" uri="{CCE6A557-97BC-4b89-ADB6-D9C93CAAB3DF}">
      <x14:dataValidations xmlns:xm="http://schemas.microsoft.com/office/excel/2006/main" count="7">
        <x14:dataValidation type="list" allowBlank="1" showInputMessage="1" showErrorMessage="1" xr:uid="{F119FC2B-BE48-41C6-9840-6646B5CF572A}">
          <x14:formula1>
            <xm:f>'Hidden Lists'!$A$3:$A$198</xm:f>
          </x14:formula1>
          <xm:sqref>I14 I17</xm:sqref>
        </x14:dataValidation>
        <x14:dataValidation type="list" allowBlank="1" showInputMessage="1" showErrorMessage="1" xr:uid="{0C76FE26-F0CF-4A5F-8A1E-41E28252CBE4}">
          <x14:formula1>
            <xm:f>'Crop List'!$E$3:$E$10</xm:f>
          </x14:formula1>
          <xm:sqref>H37:K37</xm:sqref>
        </x14:dataValidation>
        <x14:dataValidation type="list" allowBlank="1" showInputMessage="1" showErrorMessage="1" xr:uid="{7A2AB00E-F7F8-4EBD-A4AA-DB640BBDB46B}">
          <x14:formula1>
            <xm:f>'Hidden Lists'!$F$11:$F$12</xm:f>
          </x14:formula1>
          <xm:sqref>K89:K94</xm:sqref>
        </x14:dataValidation>
        <x14:dataValidation type="list" allowBlank="1" showInputMessage="1" showErrorMessage="1" xr:uid="{509D622D-DE30-4B5D-9082-6FC971F4DB13}">
          <x14:formula1>
            <xm:f>'Hidden Lists'!$F$3:$F$4</xm:f>
          </x14:formula1>
          <xm:sqref>C73 F114:F115</xm:sqref>
        </x14:dataValidation>
        <x14:dataValidation type="list" allowBlank="1" showInputMessage="1" showErrorMessage="1" xr:uid="{D65B8E9A-7938-4C86-B9DE-D0D12439300B}">
          <x14:formula1>
            <xm:f>'Hidden Lists'!$F$28:$F$29</xm:f>
          </x14:formula1>
          <xm:sqref>F116</xm:sqref>
        </x14:dataValidation>
        <x14:dataValidation type="list" allowBlank="1" showInputMessage="1" showErrorMessage="1" xr:uid="{C5772DCD-821E-43FD-A3BE-1317EB00C0E8}">
          <x14:formula1>
            <xm:f>'Hidden Lists'!$C$10:$C$12</xm:f>
          </x14:formula1>
          <xm:sqref>D36</xm:sqref>
        </x14:dataValidation>
        <x14:dataValidation type="list" allowBlank="1" showInputMessage="1" showErrorMessage="1" xr:uid="{FAD56179-EAE3-4B8E-A7A4-1E52508DAC85}">
          <x14:formula1>
            <xm:f>'Hidden Lists'!$I$26:$I$28</xm:f>
          </x14:formula1>
          <xm:sqref>H47:K47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46C5E-D425-4FD2-B978-930DA1E16A83}">
  <sheetPr>
    <tabColor rgb="FF94BA29"/>
  </sheetPr>
  <dimension ref="A1:P141"/>
  <sheetViews>
    <sheetView zoomScale="80" zoomScaleNormal="80" workbookViewId="0">
      <selection activeCell="C1" sqref="C1"/>
    </sheetView>
  </sheetViews>
  <sheetFormatPr defaultColWidth="9.140625" defaultRowHeight="13.5" x14ac:dyDescent="0.25"/>
  <cols>
    <col min="1" max="1" width="30.28515625" style="7" customWidth="1"/>
    <col min="2" max="2" width="25" style="7" customWidth="1"/>
    <col min="3" max="3" width="28.5703125" style="7" customWidth="1"/>
    <col min="4" max="4" width="33.7109375" style="7" customWidth="1"/>
    <col min="5" max="5" width="30" style="7" customWidth="1"/>
    <col min="6" max="9" width="9.140625" style="100"/>
    <col min="10" max="10" width="9.140625" style="7" customWidth="1"/>
    <col min="11" max="16384" width="9.140625" style="7"/>
  </cols>
  <sheetData>
    <row r="1" spans="1:13" x14ac:dyDescent="0.25">
      <c r="A1" s="57"/>
      <c r="B1" s="58"/>
      <c r="C1" s="58"/>
      <c r="D1" s="83"/>
      <c r="E1" s="158" t="str">
        <f>'1.Application Form'!K1</f>
        <v>Version 1.1 July 2021</v>
      </c>
      <c r="J1" s="48"/>
      <c r="K1" s="48"/>
      <c r="L1" s="48"/>
    </row>
    <row r="2" spans="1:13" ht="20.25" x14ac:dyDescent="0.25">
      <c r="A2" s="482" t="s">
        <v>1333</v>
      </c>
      <c r="B2" s="483"/>
      <c r="C2" s="483"/>
      <c r="D2" s="483"/>
      <c r="E2" s="484"/>
      <c r="J2" s="48"/>
      <c r="K2" s="48"/>
      <c r="L2" s="48"/>
    </row>
    <row r="3" spans="1:13" ht="36.75" customHeight="1" x14ac:dyDescent="0.25">
      <c r="A3" s="485" t="str">
        <f>'1.Application Form'!A3:K3</f>
        <v>For Farm Certificate Holders &amp; Applicants
Group certification</v>
      </c>
      <c r="B3" s="616"/>
      <c r="C3" s="616"/>
      <c r="D3" s="616"/>
      <c r="E3" s="617"/>
      <c r="J3" s="48"/>
      <c r="K3" s="48"/>
      <c r="L3" s="48"/>
      <c r="M3" s="48"/>
    </row>
    <row r="4" spans="1:13" ht="14.25" x14ac:dyDescent="0.25">
      <c r="A4" s="488" t="str">
        <f>'1.Application Form'!A4:K4</f>
        <v>Sustainable Agriculture Standard 2020 v1.1.</v>
      </c>
      <c r="B4" s="489"/>
      <c r="C4" s="489"/>
      <c r="D4" s="489"/>
      <c r="E4" s="490"/>
      <c r="J4" s="48"/>
      <c r="K4" s="48"/>
      <c r="L4" s="48"/>
      <c r="M4" s="48"/>
    </row>
    <row r="5" spans="1:13" x14ac:dyDescent="0.25">
      <c r="J5" s="48"/>
      <c r="K5" s="48"/>
      <c r="L5" s="48"/>
      <c r="M5" s="48"/>
    </row>
    <row r="6" spans="1:13" x14ac:dyDescent="0.25">
      <c r="A6" s="60" t="s">
        <v>121</v>
      </c>
      <c r="B6" s="58"/>
      <c r="C6" s="58"/>
      <c r="D6" s="58"/>
      <c r="E6" s="61"/>
      <c r="J6" s="48"/>
      <c r="K6" s="48"/>
      <c r="L6" s="48"/>
      <c r="M6" s="48"/>
    </row>
    <row r="7" spans="1:13" x14ac:dyDescent="0.25">
      <c r="A7" s="618" t="s">
        <v>122</v>
      </c>
      <c r="B7" s="551"/>
      <c r="C7" s="551"/>
      <c r="D7" s="551"/>
      <c r="E7" s="552"/>
      <c r="J7" s="48"/>
      <c r="K7" s="48"/>
      <c r="L7" s="48"/>
      <c r="M7" s="48"/>
    </row>
    <row r="8" spans="1:13" ht="26.25" customHeight="1" x14ac:dyDescent="0.25">
      <c r="A8" s="622" t="s">
        <v>123</v>
      </c>
      <c r="B8" s="623"/>
      <c r="C8" s="619">
        <f>'1.Application Form'!H10</f>
        <v>0</v>
      </c>
      <c r="D8" s="620"/>
      <c r="E8" s="621"/>
      <c r="J8" s="48"/>
      <c r="K8" s="48"/>
      <c r="L8" s="48"/>
      <c r="M8" s="48"/>
    </row>
    <row r="9" spans="1:13" x14ac:dyDescent="0.25">
      <c r="A9" s="497" t="s">
        <v>124</v>
      </c>
      <c r="B9" s="627"/>
      <c r="C9" s="624">
        <f>'1.Application Form'!C9</f>
        <v>0</v>
      </c>
      <c r="D9" s="625"/>
      <c r="E9" s="626"/>
      <c r="J9" s="48"/>
      <c r="K9" s="48"/>
      <c r="L9" s="48"/>
      <c r="M9" s="48"/>
    </row>
    <row r="10" spans="1:13" x14ac:dyDescent="0.25">
      <c r="A10" s="31"/>
      <c r="B10" s="32"/>
      <c r="C10" s="31"/>
      <c r="D10" s="31"/>
      <c r="E10" s="31"/>
      <c r="J10" s="48"/>
      <c r="K10" s="48"/>
      <c r="L10" s="48"/>
      <c r="M10" s="48"/>
    </row>
    <row r="11" spans="1:13" ht="15" customHeight="1" x14ac:dyDescent="0.25">
      <c r="A11" s="35" t="s">
        <v>125</v>
      </c>
      <c r="B11" s="624">
        <f>'1.Application Form'!C13</f>
        <v>0</v>
      </c>
      <c r="C11" s="625"/>
      <c r="D11" s="625"/>
      <c r="E11" s="626"/>
      <c r="J11" s="48"/>
      <c r="K11" s="48"/>
      <c r="L11" s="48"/>
      <c r="M11" s="48"/>
    </row>
    <row r="12" spans="1:13" x14ac:dyDescent="0.25">
      <c r="A12" s="36" t="s">
        <v>43</v>
      </c>
      <c r="B12" s="187">
        <f>'1.Application Form'!I13</f>
        <v>0</v>
      </c>
      <c r="C12" s="39" t="s">
        <v>42</v>
      </c>
      <c r="D12" s="187">
        <f>'1.Application Form'!G13</f>
        <v>0</v>
      </c>
      <c r="E12" s="31"/>
      <c r="J12" s="48"/>
      <c r="K12" s="48"/>
      <c r="L12" s="48"/>
      <c r="M12" s="48"/>
    </row>
    <row r="13" spans="1:13" x14ac:dyDescent="0.25">
      <c r="A13" s="37" t="s">
        <v>45</v>
      </c>
      <c r="B13" s="187">
        <f>'1.Application Form'!I14</f>
        <v>0</v>
      </c>
      <c r="C13" s="31"/>
      <c r="D13" s="31"/>
      <c r="E13" s="31"/>
      <c r="J13" s="48"/>
      <c r="K13" s="48"/>
      <c r="L13" s="48"/>
      <c r="M13" s="48"/>
    </row>
    <row r="14" spans="1:13" x14ac:dyDescent="0.25">
      <c r="A14" s="32"/>
      <c r="B14" s="31"/>
      <c r="C14" s="31"/>
      <c r="D14" s="31"/>
      <c r="E14" s="31"/>
      <c r="J14" s="48"/>
      <c r="K14" s="48"/>
      <c r="L14" s="48"/>
      <c r="M14" s="48"/>
    </row>
    <row r="15" spans="1:13" ht="15" customHeight="1" x14ac:dyDescent="0.2">
      <c r="A15" s="55" t="s">
        <v>126</v>
      </c>
      <c r="B15" s="628">
        <f>'1.Application Form'!H20</f>
        <v>0</v>
      </c>
      <c r="C15" s="629"/>
      <c r="D15" s="630"/>
      <c r="E15" s="31"/>
      <c r="J15" s="48"/>
      <c r="K15" s="48"/>
      <c r="L15" s="48"/>
      <c r="M15" s="48"/>
    </row>
    <row r="16" spans="1:13" x14ac:dyDescent="0.25">
      <c r="A16" s="28" t="s">
        <v>51</v>
      </c>
      <c r="B16" s="186">
        <f>'1.Application Form'!H22</f>
        <v>0</v>
      </c>
      <c r="C16" s="33" t="s">
        <v>53</v>
      </c>
      <c r="D16" s="187">
        <f>'1.Application Form'!J23</f>
        <v>0</v>
      </c>
      <c r="E16" s="31"/>
      <c r="J16" s="48"/>
      <c r="K16" s="48"/>
      <c r="L16" s="48"/>
      <c r="M16" s="48"/>
    </row>
    <row r="17" spans="1:13" x14ac:dyDescent="0.25">
      <c r="A17" s="31"/>
      <c r="B17" s="31"/>
      <c r="C17" s="31"/>
      <c r="D17" s="188"/>
      <c r="E17" s="31"/>
      <c r="J17" s="48"/>
      <c r="K17" s="48"/>
      <c r="L17" s="48"/>
      <c r="M17" s="48"/>
    </row>
    <row r="18" spans="1:13" ht="25.5" x14ac:dyDescent="0.25">
      <c r="A18" s="164" t="s">
        <v>127</v>
      </c>
      <c r="B18" s="260"/>
      <c r="C18" s="31"/>
      <c r="D18" s="31"/>
      <c r="E18" s="31"/>
      <c r="J18" s="48"/>
      <c r="K18" s="48"/>
      <c r="L18" s="48"/>
      <c r="M18" s="48"/>
    </row>
    <row r="19" spans="1:13" x14ac:dyDescent="0.25">
      <c r="A19" s="31"/>
      <c r="B19" s="31"/>
      <c r="C19" s="31"/>
      <c r="D19" s="31"/>
      <c r="E19" s="31"/>
      <c r="J19" s="48"/>
      <c r="K19" s="48"/>
      <c r="L19" s="48"/>
      <c r="M19" s="48"/>
    </row>
    <row r="20" spans="1:13" x14ac:dyDescent="0.25">
      <c r="A20" s="60" t="s">
        <v>128</v>
      </c>
      <c r="B20" s="58"/>
      <c r="C20" s="58"/>
      <c r="D20" s="58"/>
      <c r="E20" s="61"/>
      <c r="J20" s="48"/>
      <c r="K20" s="48"/>
      <c r="L20" s="48"/>
      <c r="M20" s="48"/>
    </row>
    <row r="21" spans="1:13" ht="51" customHeight="1" x14ac:dyDescent="0.25">
      <c r="A21" s="507" t="s">
        <v>1249</v>
      </c>
      <c r="B21" s="551"/>
      <c r="C21" s="551"/>
      <c r="D21" s="551"/>
      <c r="E21" s="552"/>
      <c r="J21" s="48"/>
      <c r="K21" s="48"/>
      <c r="L21" s="48"/>
      <c r="M21" s="48"/>
    </row>
    <row r="22" spans="1:13" x14ac:dyDescent="0.25">
      <c r="J22" s="48"/>
      <c r="K22" s="48"/>
      <c r="L22" s="48"/>
      <c r="M22" s="48"/>
    </row>
    <row r="23" spans="1:13" x14ac:dyDescent="0.25">
      <c r="A23" s="164" t="s">
        <v>129</v>
      </c>
      <c r="B23" s="260"/>
      <c r="D23" s="84" t="s">
        <v>130</v>
      </c>
      <c r="E23" s="187" t="s">
        <v>131</v>
      </c>
      <c r="J23" s="48"/>
      <c r="K23" s="48"/>
      <c r="L23" s="48"/>
      <c r="M23" s="48"/>
    </row>
    <row r="24" spans="1:13" x14ac:dyDescent="0.25">
      <c r="A24" s="84" t="s">
        <v>132</v>
      </c>
      <c r="B24" s="187" t="str">
        <f>'1.Application Form'!B37</f>
        <v>Farm</v>
      </c>
      <c r="D24" s="517" t="s">
        <v>133</v>
      </c>
      <c r="E24" s="584"/>
      <c r="J24" s="48"/>
      <c r="K24" s="48"/>
      <c r="L24" s="48"/>
      <c r="M24" s="48"/>
    </row>
    <row r="25" spans="1:13" ht="13.5" customHeight="1" x14ac:dyDescent="0.25">
      <c r="A25" s="65" t="s">
        <v>57</v>
      </c>
      <c r="B25" s="153"/>
      <c r="D25" s="75" t="str">
        <f>'Hidden Lists'!C3</f>
        <v>Core Requirements</v>
      </c>
      <c r="E25" s="10"/>
      <c r="J25" s="48"/>
      <c r="K25" s="48"/>
      <c r="L25" s="48"/>
      <c r="M25" s="48"/>
    </row>
    <row r="26" spans="1:13" ht="15" customHeight="1" x14ac:dyDescent="0.25">
      <c r="D26" s="75" t="str">
        <f>'Hidden Lists'!C4</f>
        <v>Mandatory Improvements</v>
      </c>
      <c r="E26" s="10"/>
      <c r="J26" s="48"/>
      <c r="K26" s="48"/>
      <c r="L26" s="48"/>
      <c r="M26" s="48"/>
    </row>
    <row r="27" spans="1:13" ht="13.5" customHeight="1" x14ac:dyDescent="0.25">
      <c r="D27" s="75" t="str">
        <f>'Hidden Lists'!C5</f>
        <v>Self-selected Improvements</v>
      </c>
      <c r="E27" s="10"/>
      <c r="J27" s="48"/>
      <c r="K27" s="48"/>
      <c r="L27" s="48"/>
      <c r="M27" s="48"/>
    </row>
    <row r="28" spans="1:13" ht="15" customHeight="1" x14ac:dyDescent="0.25">
      <c r="A28" s="85" t="s">
        <v>136</v>
      </c>
      <c r="B28" s="86" t="s">
        <v>137</v>
      </c>
      <c r="D28" s="75" t="str">
        <f>'Hidden Lists'!C6</f>
        <v>Mandatory Smart Meters</v>
      </c>
      <c r="E28" s="10"/>
      <c r="J28" s="48"/>
      <c r="K28" s="48"/>
      <c r="L28" s="48"/>
      <c r="M28" s="48"/>
    </row>
    <row r="29" spans="1:13" ht="15" customHeight="1" x14ac:dyDescent="0.25">
      <c r="A29" s="208">
        <f>'1.Application Form'!H38</f>
        <v>0</v>
      </c>
      <c r="B29" s="87">
        <f>'1.Application Form'!H42</f>
        <v>0</v>
      </c>
      <c r="D29" s="75" t="str">
        <f>'Hidden Lists'!C7</f>
        <v>Self-Selected Smart Meters</v>
      </c>
      <c r="E29" s="10"/>
      <c r="J29" s="48"/>
      <c r="K29" s="48"/>
      <c r="L29" s="48"/>
      <c r="M29" s="48"/>
    </row>
    <row r="30" spans="1:13" ht="15" customHeight="1" x14ac:dyDescent="0.25">
      <c r="A30" s="209">
        <f>'1.Application Form'!I38</f>
        <v>0</v>
      </c>
      <c r="B30" s="80">
        <f>'1.Application Form'!I42</f>
        <v>0</v>
      </c>
      <c r="J30" s="48"/>
      <c r="K30" s="48"/>
      <c r="L30" s="48"/>
      <c r="M30" s="48"/>
    </row>
    <row r="31" spans="1:13" x14ac:dyDescent="0.25">
      <c r="A31" s="210">
        <f>'1.Application Form'!J38</f>
        <v>0</v>
      </c>
      <c r="B31" s="80">
        <f>'1.Application Form'!J42</f>
        <v>0</v>
      </c>
      <c r="D31" s="167" t="s">
        <v>1251</v>
      </c>
      <c r="E31" s="179"/>
      <c r="J31" s="48"/>
      <c r="K31" s="48"/>
      <c r="L31" s="48"/>
      <c r="M31" s="48"/>
    </row>
    <row r="32" spans="1:13" x14ac:dyDescent="0.25">
      <c r="A32" s="210">
        <f>'1.Application Form'!K38</f>
        <v>0</v>
      </c>
      <c r="B32" s="80">
        <f>'1.Application Form'!K42</f>
        <v>0</v>
      </c>
      <c r="D32" s="167" t="s">
        <v>138</v>
      </c>
      <c r="E32" s="179"/>
      <c r="J32" s="48"/>
      <c r="K32" s="48"/>
      <c r="L32" s="48"/>
      <c r="M32" s="48"/>
    </row>
    <row r="33" spans="1:13" x14ac:dyDescent="0.25">
      <c r="A33" s="417"/>
      <c r="B33" s="418"/>
      <c r="D33" s="167" t="s">
        <v>139</v>
      </c>
      <c r="E33" s="179"/>
      <c r="J33" s="48"/>
      <c r="K33" s="48"/>
      <c r="L33" s="48"/>
      <c r="M33" s="48"/>
    </row>
    <row r="34" spans="1:13" x14ac:dyDescent="0.25">
      <c r="A34" s="88"/>
      <c r="B34" s="89"/>
      <c r="J34" s="48"/>
      <c r="K34" s="48"/>
      <c r="L34" s="48"/>
      <c r="M34" s="48"/>
    </row>
    <row r="35" spans="1:13" ht="30" customHeight="1" x14ac:dyDescent="0.25">
      <c r="A35" s="35" t="s">
        <v>140</v>
      </c>
      <c r="B35" s="633"/>
      <c r="C35" s="634"/>
      <c r="D35" s="634"/>
      <c r="E35" s="635"/>
      <c r="J35" s="48"/>
      <c r="K35" s="48"/>
      <c r="L35" s="48"/>
      <c r="M35" s="48"/>
    </row>
    <row r="36" spans="1:13" ht="21" customHeight="1" x14ac:dyDescent="0.25">
      <c r="A36" s="90"/>
      <c r="B36" s="91"/>
      <c r="C36" s="91"/>
      <c r="D36" s="91"/>
      <c r="E36" s="91"/>
      <c r="J36" s="48"/>
      <c r="K36" s="48"/>
      <c r="L36" s="48"/>
      <c r="M36" s="48"/>
    </row>
    <row r="37" spans="1:13" x14ac:dyDescent="0.25">
      <c r="A37" s="60" t="s">
        <v>141</v>
      </c>
      <c r="B37" s="58"/>
      <c r="C37" s="58"/>
      <c r="D37" s="58"/>
      <c r="E37" s="61"/>
      <c r="J37" s="48"/>
      <c r="K37" s="48"/>
      <c r="L37" s="48"/>
      <c r="M37" s="48"/>
    </row>
    <row r="38" spans="1:13" ht="27.75" customHeight="1" x14ac:dyDescent="0.25">
      <c r="A38" s="507" t="s">
        <v>1252</v>
      </c>
      <c r="B38" s="508"/>
      <c r="C38" s="508"/>
      <c r="D38" s="508"/>
      <c r="E38" s="509"/>
      <c r="J38" s="48"/>
      <c r="K38" s="48"/>
      <c r="L38" s="48"/>
      <c r="M38" s="48"/>
    </row>
    <row r="39" spans="1:13" ht="20.100000000000001" customHeight="1" x14ac:dyDescent="0.25">
      <c r="A39" s="92" t="s">
        <v>142</v>
      </c>
      <c r="B39" s="511"/>
      <c r="C39" s="511"/>
      <c r="D39" s="93" t="s">
        <v>143</v>
      </c>
      <c r="E39" s="10"/>
      <c r="J39" s="48"/>
      <c r="K39" s="48"/>
      <c r="L39" s="48"/>
      <c r="M39" s="48"/>
    </row>
    <row r="40" spans="1:13" ht="20.100000000000001" customHeight="1" x14ac:dyDescent="0.25">
      <c r="A40" s="145" t="s">
        <v>1253</v>
      </c>
      <c r="B40" s="511"/>
      <c r="C40" s="511"/>
      <c r="D40" s="585" t="str">
        <f>IFERROR(VLOOKUP(E39,'Hidden Lists'!$P$11:$Q$17,2,FALSE)," ")</f>
        <v xml:space="preserve"> </v>
      </c>
      <c r="E40" s="585"/>
      <c r="J40" s="48"/>
      <c r="M40" s="48"/>
    </row>
    <row r="41" spans="1:13" ht="20.100000000000001" customHeight="1" x14ac:dyDescent="0.25">
      <c r="A41" s="146" t="s">
        <v>146</v>
      </c>
      <c r="B41" s="510"/>
      <c r="C41" s="511"/>
      <c r="D41" s="585"/>
      <c r="E41" s="585"/>
      <c r="J41" s="48"/>
      <c r="M41" s="48"/>
    </row>
    <row r="42" spans="1:13" x14ac:dyDescent="0.25">
      <c r="A42" s="62"/>
      <c r="J42" s="48"/>
      <c r="K42" s="48"/>
      <c r="L42" s="48"/>
      <c r="M42" s="48"/>
    </row>
    <row r="43" spans="1:13" ht="20.100000000000001" customHeight="1" x14ac:dyDescent="0.25">
      <c r="A43" s="92" t="s">
        <v>142</v>
      </c>
      <c r="B43" s="511"/>
      <c r="C43" s="511"/>
      <c r="D43" s="93" t="s">
        <v>143</v>
      </c>
      <c r="E43" s="10"/>
      <c r="J43" s="48"/>
      <c r="K43" s="48"/>
      <c r="L43" s="48"/>
      <c r="M43" s="48"/>
    </row>
    <row r="44" spans="1:13" ht="20.100000000000001" customHeight="1" x14ac:dyDescent="0.25">
      <c r="A44" s="145" t="s">
        <v>1253</v>
      </c>
      <c r="B44" s="511"/>
      <c r="C44" s="511"/>
      <c r="D44" s="585" t="str">
        <f>IFERROR(VLOOKUP(E43,'Hidden Lists'!$P$11:$Q$17,2,FALSE)," ")</f>
        <v xml:space="preserve"> </v>
      </c>
      <c r="E44" s="585"/>
      <c r="J44" s="48"/>
      <c r="K44" s="48"/>
      <c r="L44" s="48"/>
      <c r="M44" s="48"/>
    </row>
    <row r="45" spans="1:13" ht="20.100000000000001" customHeight="1" x14ac:dyDescent="0.25">
      <c r="A45" s="146" t="s">
        <v>146</v>
      </c>
      <c r="B45" s="510"/>
      <c r="C45" s="511"/>
      <c r="D45" s="585"/>
      <c r="E45" s="585"/>
      <c r="J45" s="48"/>
      <c r="K45" s="48"/>
      <c r="L45" s="48"/>
      <c r="M45" s="48"/>
    </row>
    <row r="46" spans="1:13" x14ac:dyDescent="0.25">
      <c r="J46" s="48"/>
      <c r="K46" s="48"/>
      <c r="L46" s="48"/>
      <c r="M46" s="48"/>
    </row>
    <row r="47" spans="1:13" ht="20.100000000000001" customHeight="1" x14ac:dyDescent="0.25">
      <c r="A47" s="92" t="s">
        <v>142</v>
      </c>
      <c r="B47" s="511"/>
      <c r="C47" s="511"/>
      <c r="D47" s="93" t="s">
        <v>143</v>
      </c>
      <c r="E47" s="10"/>
      <c r="J47" s="48"/>
      <c r="K47" s="48"/>
      <c r="L47" s="48"/>
    </row>
    <row r="48" spans="1:13" ht="20.100000000000001" customHeight="1" x14ac:dyDescent="0.25">
      <c r="A48" s="145" t="s">
        <v>1253</v>
      </c>
      <c r="B48" s="511"/>
      <c r="C48" s="511"/>
      <c r="D48" s="585" t="str">
        <f>IFERROR(VLOOKUP(E47,'Hidden Lists'!$P$11:$Q$17,2,FALSE)," ")</f>
        <v xml:space="preserve"> </v>
      </c>
      <c r="E48" s="585"/>
      <c r="J48" s="48"/>
      <c r="K48" s="48"/>
      <c r="L48" s="48"/>
    </row>
    <row r="49" spans="1:14" ht="20.100000000000001" customHeight="1" x14ac:dyDescent="0.25">
      <c r="A49" s="146" t="s">
        <v>146</v>
      </c>
      <c r="B49" s="510"/>
      <c r="C49" s="511"/>
      <c r="D49" s="585"/>
      <c r="E49" s="585"/>
      <c r="J49" s="48"/>
      <c r="K49" s="48"/>
      <c r="L49" s="48"/>
    </row>
    <row r="50" spans="1:14" x14ac:dyDescent="0.25">
      <c r="A50" s="68"/>
      <c r="J50" s="48"/>
      <c r="K50" s="48"/>
      <c r="L50" s="48"/>
    </row>
    <row r="51" spans="1:14" ht="20.100000000000001" customHeight="1" x14ac:dyDescent="0.25">
      <c r="A51" s="92" t="s">
        <v>142</v>
      </c>
      <c r="B51" s="511"/>
      <c r="C51" s="511"/>
      <c r="D51" s="93" t="s">
        <v>143</v>
      </c>
      <c r="E51" s="10"/>
      <c r="J51" s="48"/>
      <c r="K51" s="48"/>
      <c r="L51" s="48"/>
    </row>
    <row r="52" spans="1:14" ht="20.100000000000001" customHeight="1" x14ac:dyDescent="0.25">
      <c r="A52" s="145" t="s">
        <v>1253</v>
      </c>
      <c r="B52" s="511"/>
      <c r="C52" s="511"/>
      <c r="D52" s="585" t="str">
        <f>IFERROR(VLOOKUP(E51,'Hidden Lists'!$P$11:$Q$17,2,FALSE)," ")</f>
        <v xml:space="preserve"> </v>
      </c>
      <c r="E52" s="585"/>
      <c r="J52" s="48"/>
      <c r="K52" s="48"/>
      <c r="L52" s="48"/>
    </row>
    <row r="53" spans="1:14" ht="20.100000000000001" customHeight="1" x14ac:dyDescent="0.25">
      <c r="A53" s="146" t="s">
        <v>146</v>
      </c>
      <c r="B53" s="510"/>
      <c r="C53" s="511"/>
      <c r="D53" s="585"/>
      <c r="E53" s="585"/>
      <c r="J53" s="48"/>
      <c r="K53" s="48"/>
      <c r="L53" s="48"/>
    </row>
    <row r="54" spans="1:14" x14ac:dyDescent="0.25">
      <c r="J54" s="48"/>
      <c r="K54" s="48"/>
      <c r="L54" s="48"/>
    </row>
    <row r="55" spans="1:14" ht="20.100000000000001" customHeight="1" x14ac:dyDescent="0.25">
      <c r="A55" s="92" t="s">
        <v>142</v>
      </c>
      <c r="B55" s="511"/>
      <c r="C55" s="511"/>
      <c r="D55" s="93" t="s">
        <v>143</v>
      </c>
      <c r="E55" s="10"/>
      <c r="J55" s="48"/>
      <c r="K55" s="48"/>
      <c r="L55" s="48"/>
      <c r="M55" s="48"/>
      <c r="N55" s="48"/>
    </row>
    <row r="56" spans="1:14" ht="20.100000000000001" customHeight="1" x14ac:dyDescent="0.25">
      <c r="A56" s="145" t="s">
        <v>1253</v>
      </c>
      <c r="B56" s="511"/>
      <c r="C56" s="511"/>
      <c r="D56" s="585" t="str">
        <f>IFERROR(VLOOKUP(E55,'Hidden Lists'!$P$11:$Q$17,2,FALSE)," ")</f>
        <v xml:space="preserve"> </v>
      </c>
      <c r="E56" s="585"/>
      <c r="J56" s="48"/>
      <c r="K56" s="48"/>
      <c r="L56" s="48"/>
      <c r="M56" s="48"/>
      <c r="N56" s="48"/>
    </row>
    <row r="57" spans="1:14" ht="20.100000000000001" customHeight="1" x14ac:dyDescent="0.25">
      <c r="A57" s="146" t="s">
        <v>146</v>
      </c>
      <c r="B57" s="510"/>
      <c r="C57" s="511"/>
      <c r="D57" s="585"/>
      <c r="E57" s="585"/>
      <c r="J57" s="48"/>
      <c r="K57" s="48"/>
      <c r="L57" s="48"/>
      <c r="M57" s="48"/>
      <c r="N57" s="48"/>
    </row>
    <row r="58" spans="1:14" x14ac:dyDescent="0.25">
      <c r="A58" s="68"/>
      <c r="J58" s="48"/>
      <c r="K58" s="48"/>
      <c r="L58" s="48"/>
      <c r="M58" s="48"/>
      <c r="N58" s="48"/>
    </row>
    <row r="59" spans="1:14" ht="20.100000000000001" customHeight="1" x14ac:dyDescent="0.25">
      <c r="A59" s="92" t="s">
        <v>142</v>
      </c>
      <c r="B59" s="511"/>
      <c r="C59" s="511"/>
      <c r="D59" s="93" t="s">
        <v>143</v>
      </c>
      <c r="E59" s="10"/>
      <c r="J59" s="48"/>
      <c r="K59" s="48"/>
      <c r="L59" s="48"/>
      <c r="M59" s="48"/>
      <c r="N59" s="48"/>
    </row>
    <row r="60" spans="1:14" ht="20.100000000000001" customHeight="1" x14ac:dyDescent="0.25">
      <c r="A60" s="145" t="s">
        <v>1253</v>
      </c>
      <c r="B60" s="511"/>
      <c r="C60" s="511"/>
      <c r="D60" s="585" t="str">
        <f>IFERROR(VLOOKUP(E59,'Hidden Lists'!$P$11:$Q$17,2,FALSE)," ")</f>
        <v xml:space="preserve"> </v>
      </c>
      <c r="E60" s="585"/>
      <c r="J60" s="48"/>
      <c r="K60" s="48"/>
      <c r="L60" s="48"/>
      <c r="M60" s="48"/>
      <c r="N60" s="48"/>
    </row>
    <row r="61" spans="1:14" ht="20.100000000000001" customHeight="1" x14ac:dyDescent="0.25">
      <c r="A61" s="146" t="s">
        <v>146</v>
      </c>
      <c r="B61" s="510"/>
      <c r="C61" s="511"/>
      <c r="D61" s="585"/>
      <c r="E61" s="585"/>
      <c r="J61" s="48"/>
      <c r="K61" s="48"/>
      <c r="L61" s="48"/>
      <c r="M61" s="48"/>
      <c r="N61" s="48"/>
    </row>
    <row r="62" spans="1:14" ht="30" customHeight="1" x14ac:dyDescent="0.25">
      <c r="J62" s="48"/>
      <c r="K62" s="48"/>
      <c r="L62" s="48"/>
      <c r="M62" s="48"/>
      <c r="N62" s="48"/>
    </row>
    <row r="63" spans="1:14" x14ac:dyDescent="0.25">
      <c r="A63" s="60" t="s">
        <v>152</v>
      </c>
      <c r="B63" s="58"/>
      <c r="C63" s="58"/>
      <c r="D63" s="58"/>
      <c r="E63" s="61"/>
      <c r="J63" s="48"/>
      <c r="K63" s="48"/>
      <c r="L63" s="48"/>
      <c r="M63" s="48"/>
      <c r="N63" s="48"/>
    </row>
    <row r="64" spans="1:14" ht="42.75" customHeight="1" x14ac:dyDescent="0.25">
      <c r="A64" s="507" t="s">
        <v>1254</v>
      </c>
      <c r="B64" s="508"/>
      <c r="C64" s="508"/>
      <c r="D64" s="508"/>
      <c r="E64" s="509"/>
      <c r="H64" s="335"/>
      <c r="J64" s="48"/>
      <c r="K64" s="48"/>
      <c r="L64" s="48"/>
      <c r="M64" s="48"/>
      <c r="N64" s="48"/>
    </row>
    <row r="65" spans="1:16" x14ac:dyDescent="0.25">
      <c r="J65" s="48"/>
      <c r="K65" s="48"/>
      <c r="L65" s="48"/>
      <c r="M65" s="48"/>
      <c r="N65" s="48"/>
    </row>
    <row r="66" spans="1:16" x14ac:dyDescent="0.25">
      <c r="A66" s="39" t="s">
        <v>1206</v>
      </c>
      <c r="B66" s="129">
        <f>'1.Application Form'!F118</f>
        <v>0</v>
      </c>
      <c r="C66" s="604" t="s">
        <v>1255</v>
      </c>
      <c r="D66" s="605"/>
      <c r="E66" s="632"/>
      <c r="H66" s="335"/>
      <c r="J66" s="48"/>
      <c r="K66" s="48"/>
      <c r="L66" s="48"/>
      <c r="M66" s="48"/>
      <c r="N66" s="48"/>
    </row>
    <row r="67" spans="1:16" x14ac:dyDescent="0.25">
      <c r="H67" s="335"/>
      <c r="J67" s="48"/>
      <c r="K67" s="48"/>
      <c r="L67" s="48"/>
      <c r="M67" s="48"/>
      <c r="N67" s="48"/>
    </row>
    <row r="68" spans="1:16" ht="15.75" x14ac:dyDescent="0.25">
      <c r="A68" s="180" t="s">
        <v>153</v>
      </c>
      <c r="B68" s="29"/>
      <c r="H68" s="335"/>
      <c r="J68" s="48"/>
      <c r="K68" s="48"/>
      <c r="L68" s="48"/>
      <c r="M68" s="48"/>
      <c r="N68" s="48"/>
    </row>
    <row r="69" spans="1:16" ht="15.75" x14ac:dyDescent="0.25">
      <c r="A69" s="180" t="s">
        <v>154</v>
      </c>
      <c r="B69" s="29"/>
      <c r="D69" s="95" t="s">
        <v>155</v>
      </c>
      <c r="E69" s="30">
        <f>IFERROR('2b.Duration'!G9,0)</f>
        <v>1</v>
      </c>
      <c r="H69" s="335"/>
      <c r="J69" s="48"/>
      <c r="K69" s="48"/>
      <c r="L69" s="48"/>
      <c r="M69" s="48"/>
      <c r="N69" s="48"/>
    </row>
    <row r="70" spans="1:16" x14ac:dyDescent="0.25">
      <c r="H70" s="335"/>
      <c r="J70" s="48"/>
      <c r="K70" s="48"/>
      <c r="L70" s="48"/>
      <c r="M70" s="48"/>
      <c r="N70" s="48"/>
    </row>
    <row r="71" spans="1:16" ht="15" customHeight="1" x14ac:dyDescent="0.25">
      <c r="A71" s="94" t="s">
        <v>156</v>
      </c>
      <c r="B71" s="29"/>
      <c r="D71" s="631" t="str">
        <f>IF(B72=0,"",IF(Factors!R15&lt;Factors!R16,'Hidden Lists'!S3,""))</f>
        <v/>
      </c>
      <c r="E71" s="631"/>
      <c r="J71" s="48"/>
      <c r="K71" s="48"/>
      <c r="L71" s="48"/>
      <c r="M71" s="48"/>
      <c r="N71" s="48"/>
    </row>
    <row r="72" spans="1:16" ht="15" customHeight="1" x14ac:dyDescent="0.25">
      <c r="A72" s="96" t="s">
        <v>1256</v>
      </c>
      <c r="B72" s="29"/>
      <c r="D72" s="631"/>
      <c r="E72" s="631"/>
      <c r="J72" s="48"/>
      <c r="K72" s="48"/>
      <c r="L72" s="48"/>
      <c r="M72" s="48"/>
      <c r="N72" s="48"/>
    </row>
    <row r="73" spans="1:16" ht="15" customHeight="1" x14ac:dyDescent="0.25">
      <c r="A73" s="97" t="s">
        <v>157</v>
      </c>
      <c r="B73" s="192">
        <f>(COUNTIFS(E39:E61,'Hidden Lists'!P11))+(COUNTIFS(E39:E61,'Hidden Lists'!P12))+(COUNTIFS(E39:E61,'Hidden Lists'!P13))</f>
        <v>0</v>
      </c>
      <c r="C73" s="98"/>
      <c r="J73" s="48"/>
      <c r="K73" s="48"/>
      <c r="L73" s="48"/>
      <c r="M73" s="48"/>
      <c r="N73" s="48"/>
    </row>
    <row r="74" spans="1:16" ht="25.5" x14ac:dyDescent="0.25">
      <c r="A74" s="191" t="s">
        <v>158</v>
      </c>
      <c r="B74" s="510"/>
      <c r="C74" s="511"/>
      <c r="D74" s="512"/>
      <c r="J74" s="48"/>
      <c r="K74" s="48"/>
      <c r="L74" s="48"/>
      <c r="M74" s="48"/>
      <c r="N74" s="48"/>
      <c r="O74" s="48"/>
      <c r="P74" s="48"/>
    </row>
    <row r="75" spans="1:16" ht="15" customHeight="1" x14ac:dyDescent="0.25">
      <c r="A75" s="99" t="s">
        <v>159</v>
      </c>
      <c r="B75" s="510"/>
      <c r="C75" s="511"/>
      <c r="D75" s="512"/>
      <c r="J75" s="48"/>
      <c r="K75" s="48"/>
      <c r="L75" s="48"/>
      <c r="M75" s="48"/>
      <c r="N75" s="48"/>
      <c r="O75" s="48"/>
      <c r="P75" s="48"/>
    </row>
    <row r="76" spans="1:16" x14ac:dyDescent="0.25">
      <c r="N76" s="48"/>
      <c r="O76" s="48"/>
      <c r="P76" s="48"/>
    </row>
    <row r="77" spans="1:16" ht="15" customHeight="1" x14ac:dyDescent="0.25">
      <c r="A77" s="104" t="s">
        <v>160</v>
      </c>
      <c r="B77" s="154"/>
      <c r="C77" s="154"/>
      <c r="E77" s="100"/>
      <c r="N77" s="48"/>
      <c r="O77" s="48"/>
      <c r="P77" s="48"/>
    </row>
    <row r="78" spans="1:16" ht="13.5" customHeight="1" x14ac:dyDescent="0.25">
      <c r="A78" s="155" t="s">
        <v>161</v>
      </c>
      <c r="B78" s="190">
        <f>Factors!C5</f>
        <v>0</v>
      </c>
      <c r="C78" s="595" t="s">
        <v>1257</v>
      </c>
      <c r="D78" s="596"/>
      <c r="E78" s="597"/>
      <c r="F78" s="47">
        <f>(B78*'1.Application Form'!D61)+(B79*'1.Application Form'!D60)</f>
        <v>0</v>
      </c>
      <c r="N78" s="48"/>
      <c r="O78" s="48"/>
      <c r="P78" s="48"/>
    </row>
    <row r="79" spans="1:16" ht="13.5" customHeight="1" x14ac:dyDescent="0.25">
      <c r="A79" s="65" t="s">
        <v>162</v>
      </c>
      <c r="B79" s="190">
        <f>Factors!C4</f>
        <v>0</v>
      </c>
      <c r="C79" s="598"/>
      <c r="D79" s="599"/>
      <c r="E79" s="600"/>
      <c r="F79" s="48"/>
      <c r="N79" s="48"/>
      <c r="O79" s="48"/>
      <c r="P79" s="48"/>
    </row>
    <row r="80" spans="1:16" ht="13.5" customHeight="1" x14ac:dyDescent="0.25">
      <c r="A80" s="65" t="s">
        <v>163</v>
      </c>
      <c r="B80" s="190">
        <f>Factors!C6</f>
        <v>0</v>
      </c>
      <c r="C80" s="595" t="s">
        <v>1258</v>
      </c>
      <c r="D80" s="596"/>
      <c r="E80" s="597"/>
      <c r="N80" s="48"/>
      <c r="O80" s="48"/>
      <c r="P80" s="48"/>
    </row>
    <row r="81" spans="1:16" ht="13.5" customHeight="1" x14ac:dyDescent="0.25">
      <c r="A81" s="323" t="s">
        <v>164</v>
      </c>
      <c r="B81" s="190">
        <f>Factors!C7</f>
        <v>0</v>
      </c>
      <c r="C81" s="598"/>
      <c r="D81" s="599"/>
      <c r="E81" s="600"/>
      <c r="N81" s="48"/>
      <c r="O81" s="48"/>
      <c r="P81" s="48"/>
    </row>
    <row r="82" spans="1:16" ht="13.5" customHeight="1" x14ac:dyDescent="0.25">
      <c r="A82" s="324" t="s">
        <v>165</v>
      </c>
      <c r="B82" s="190">
        <f>Factors!C8</f>
        <v>0</v>
      </c>
      <c r="C82" s="598"/>
      <c r="D82" s="599"/>
      <c r="E82" s="600"/>
      <c r="N82" s="48"/>
      <c r="O82" s="48"/>
      <c r="P82" s="48"/>
    </row>
    <row r="83" spans="1:16" ht="13.5" customHeight="1" x14ac:dyDescent="0.25">
      <c r="A83" s="325" t="s">
        <v>166</v>
      </c>
      <c r="B83" s="190">
        <f>Factors!C9</f>
        <v>0</v>
      </c>
      <c r="C83" s="598"/>
      <c r="D83" s="599"/>
      <c r="E83" s="600"/>
      <c r="N83" s="48"/>
      <c r="O83" s="48"/>
      <c r="P83" s="48"/>
    </row>
    <row r="84" spans="1:16" ht="13.5" customHeight="1" x14ac:dyDescent="0.25">
      <c r="A84" s="325" t="s">
        <v>167</v>
      </c>
      <c r="B84" s="190">
        <f>Factors!C10</f>
        <v>0</v>
      </c>
      <c r="C84" s="598"/>
      <c r="D84" s="599"/>
      <c r="E84" s="600"/>
      <c r="N84" s="48"/>
      <c r="O84" s="48"/>
      <c r="P84" s="48"/>
    </row>
    <row r="85" spans="1:16" ht="13.5" customHeight="1" x14ac:dyDescent="0.25">
      <c r="A85" s="325" t="s">
        <v>168</v>
      </c>
      <c r="B85" s="190">
        <f>Factors!C11</f>
        <v>0</v>
      </c>
      <c r="C85" s="601"/>
      <c r="D85" s="602"/>
      <c r="E85" s="603"/>
      <c r="N85" s="48"/>
      <c r="O85" s="48"/>
      <c r="P85" s="48"/>
    </row>
    <row r="86" spans="1:16" x14ac:dyDescent="0.25">
      <c r="J86" s="48"/>
      <c r="K86" s="48"/>
      <c r="L86" s="48"/>
      <c r="M86" s="48"/>
      <c r="N86" s="48"/>
      <c r="O86" s="48"/>
      <c r="P86" s="48"/>
    </row>
    <row r="87" spans="1:16" ht="13.5" customHeight="1" x14ac:dyDescent="0.25">
      <c r="A87" s="608" t="s">
        <v>169</v>
      </c>
      <c r="B87" s="614">
        <f>IFERROR(VLOOKUP(C87,Factors!M2:R11,2,TRUE),0)</f>
        <v>0</v>
      </c>
      <c r="C87" s="47">
        <f>'1.Application Form'!D89+'1.Application Form'!D90</f>
        <v>0</v>
      </c>
      <c r="E87" s="100"/>
      <c r="H87" s="336"/>
      <c r="I87" s="337"/>
      <c r="J87" s="48"/>
      <c r="K87" s="131"/>
      <c r="L87" s="48"/>
      <c r="M87" s="131"/>
      <c r="N87" s="48"/>
      <c r="O87" s="48"/>
      <c r="P87" s="48"/>
    </row>
    <row r="88" spans="1:16" x14ac:dyDescent="0.25">
      <c r="A88" s="609"/>
      <c r="B88" s="615"/>
      <c r="H88" s="336"/>
      <c r="I88" s="337"/>
      <c r="J88" s="48"/>
      <c r="K88" s="131"/>
      <c r="L88" s="48"/>
      <c r="M88" s="131"/>
      <c r="N88" s="48"/>
      <c r="O88" s="48"/>
      <c r="P88" s="48"/>
    </row>
    <row r="89" spans="1:16" ht="24" customHeight="1" x14ac:dyDescent="0.25">
      <c r="A89" s="101" t="s">
        <v>170</v>
      </c>
      <c r="B89" s="189" t="str">
        <f>IFERROR(CONCATENATE(Factors!R45," ",'Hidden Lists'!$S$6," ",Factors!S45," ",'Hidden Lists'!G20," ",'Hidden Lists'!$S$7," ",Factors!T45," ",'Hidden Lists'!G21)," ")</f>
        <v xml:space="preserve"> </v>
      </c>
      <c r="H89" s="336"/>
      <c r="I89" s="337"/>
      <c r="J89" s="48"/>
      <c r="K89" s="131"/>
      <c r="L89" s="48"/>
      <c r="M89" s="131"/>
      <c r="N89" s="48"/>
      <c r="O89" s="48"/>
      <c r="P89" s="48"/>
    </row>
    <row r="90" spans="1:16" ht="27" customHeight="1" x14ac:dyDescent="0.25">
      <c r="A90" s="101" t="s">
        <v>171</v>
      </c>
      <c r="B90" s="189" t="str">
        <f>IFERROR(CONCATENATE(Factors!R46," ",'Hidden Lists'!$S$6," ",Factors!S46," ",'Hidden Lists'!G20," ",'Hidden Lists'!$S$7," ",Factors!T46," ",'Hidden Lists'!G21)," ")</f>
        <v xml:space="preserve"> </v>
      </c>
      <c r="H90" s="336"/>
      <c r="I90" s="337"/>
      <c r="J90" s="48"/>
      <c r="K90" s="131"/>
      <c r="L90" s="48"/>
      <c r="M90" s="131"/>
      <c r="N90" s="48"/>
      <c r="O90" s="48"/>
      <c r="P90" s="48"/>
    </row>
    <row r="91" spans="1:16" x14ac:dyDescent="0.25">
      <c r="A91" s="347" t="s">
        <v>172</v>
      </c>
      <c r="B91" s="416">
        <f>Factors!C12</f>
        <v>0</v>
      </c>
      <c r="H91" s="336"/>
      <c r="I91" s="337"/>
      <c r="J91" s="48"/>
      <c r="K91" s="131"/>
      <c r="L91" s="48"/>
      <c r="M91" s="131"/>
      <c r="N91" s="48"/>
      <c r="O91" s="48"/>
      <c r="P91" s="48"/>
    </row>
    <row r="92" spans="1:16" ht="25.5" x14ac:dyDescent="0.25">
      <c r="A92" s="346" t="s">
        <v>173</v>
      </c>
      <c r="B92" s="416">
        <f>IFERROR(VLOOKUP(C87,Factors!M2:R11,6,TRUE),0)</f>
        <v>0</v>
      </c>
      <c r="H92" s="336"/>
      <c r="I92" s="337"/>
      <c r="J92" s="48"/>
      <c r="K92" s="131"/>
      <c r="L92" s="48"/>
      <c r="M92" s="131"/>
      <c r="N92" s="48"/>
      <c r="O92" s="48"/>
      <c r="P92" s="48"/>
    </row>
    <row r="93" spans="1:16" ht="28.5" customHeight="1" x14ac:dyDescent="0.25">
      <c r="A93" s="102" t="s">
        <v>1160</v>
      </c>
      <c r="B93" s="396"/>
      <c r="C93" s="610" t="str">
        <f>'Hidden Lists'!Q18</f>
        <v>Unionized and Migrant workers are not exclusive categories, meaning that temporary and permanent workers can be migrant and unionized as well. The indication of these field is limited to the fact that the lead auditor needs to make sure that part of the sampled workers in the temporary/permanent categories also cover the number of unionized/migrant workers indicated here.</v>
      </c>
      <c r="D93" s="611"/>
      <c r="E93" s="612"/>
      <c r="H93" s="336"/>
      <c r="I93" s="337"/>
      <c r="J93" s="48"/>
      <c r="K93" s="131"/>
      <c r="L93" s="48"/>
      <c r="M93" s="131"/>
      <c r="N93" s="48"/>
      <c r="O93" s="48"/>
      <c r="P93" s="48"/>
    </row>
    <row r="94" spans="1:16" ht="28.5" customHeight="1" x14ac:dyDescent="0.25">
      <c r="A94" s="102" t="s">
        <v>1161</v>
      </c>
      <c r="B94" s="396"/>
      <c r="C94" s="613"/>
      <c r="D94" s="606"/>
      <c r="E94" s="607"/>
      <c r="H94" s="336"/>
      <c r="I94" s="337"/>
      <c r="J94" s="48"/>
      <c r="K94" s="131"/>
      <c r="L94" s="48"/>
      <c r="M94" s="131"/>
      <c r="N94" s="48"/>
      <c r="O94" s="48"/>
      <c r="P94" s="48"/>
    </row>
    <row r="95" spans="1:16" ht="26.25" customHeight="1" x14ac:dyDescent="0.25">
      <c r="A95" s="604" t="s">
        <v>174</v>
      </c>
      <c r="B95" s="605"/>
      <c r="C95" s="606"/>
      <c r="D95" s="606"/>
      <c r="E95" s="607"/>
      <c r="H95" s="336"/>
      <c r="I95" s="337"/>
      <c r="J95" s="48"/>
      <c r="K95" s="131"/>
      <c r="L95" s="48"/>
      <c r="M95" s="131"/>
      <c r="N95" s="48"/>
      <c r="O95" s="48"/>
      <c r="P95" s="48"/>
    </row>
    <row r="96" spans="1:16" x14ac:dyDescent="0.25">
      <c r="A96" s="103"/>
      <c r="B96" s="103"/>
      <c r="C96" s="103"/>
      <c r="D96" s="103"/>
      <c r="E96" s="103"/>
      <c r="H96" s="338"/>
      <c r="I96" s="337"/>
      <c r="J96" s="48"/>
      <c r="K96" s="132"/>
      <c r="L96" s="132"/>
      <c r="M96" s="48"/>
      <c r="N96" s="48"/>
      <c r="O96" s="48"/>
      <c r="P96" s="48"/>
    </row>
    <row r="97" spans="1:16" x14ac:dyDescent="0.25">
      <c r="A97" s="104" t="s">
        <v>175</v>
      </c>
      <c r="J97" s="48"/>
      <c r="K97" s="48"/>
      <c r="L97" s="48"/>
      <c r="M97" s="48"/>
      <c r="N97" s="48"/>
      <c r="O97" s="48"/>
      <c r="P97" s="48"/>
    </row>
    <row r="98" spans="1:16" ht="51.75" customHeight="1" x14ac:dyDescent="0.25">
      <c r="A98" s="105" t="s">
        <v>176</v>
      </c>
      <c r="B98" s="106" t="s">
        <v>177</v>
      </c>
      <c r="C98" s="106" t="s">
        <v>178</v>
      </c>
      <c r="D98" s="142" t="s">
        <v>179</v>
      </c>
      <c r="E98" s="143" t="s">
        <v>180</v>
      </c>
      <c r="I98" s="337"/>
      <c r="J98" s="48"/>
      <c r="K98" s="48"/>
      <c r="L98" s="48"/>
      <c r="M98" s="48"/>
      <c r="N98" s="48"/>
      <c r="O98" s="48"/>
      <c r="P98" s="48"/>
    </row>
    <row r="99" spans="1:16" ht="14.25" x14ac:dyDescent="0.25">
      <c r="A99" s="42"/>
      <c r="B99" s="38"/>
      <c r="C99" s="38"/>
      <c r="D99" s="38"/>
      <c r="E99" s="38"/>
      <c r="I99" s="337"/>
      <c r="J99" s="130"/>
      <c r="K99" s="48"/>
      <c r="L99" s="130"/>
      <c r="M99" s="48"/>
      <c r="N99" s="48"/>
      <c r="O99" s="48"/>
      <c r="P99" s="48"/>
    </row>
    <row r="100" spans="1:16" ht="14.25" x14ac:dyDescent="0.25">
      <c r="A100" s="42"/>
      <c r="B100" s="38"/>
      <c r="C100" s="38"/>
      <c r="D100" s="38"/>
      <c r="E100" s="38"/>
      <c r="I100" s="337"/>
      <c r="J100" s="130"/>
      <c r="K100" s="48"/>
      <c r="L100" s="130"/>
      <c r="M100" s="48"/>
      <c r="N100" s="48"/>
      <c r="O100" s="48"/>
      <c r="P100" s="48"/>
    </row>
    <row r="101" spans="1:16" ht="14.25" x14ac:dyDescent="0.25">
      <c r="A101" s="42"/>
      <c r="B101" s="38"/>
      <c r="C101" s="38"/>
      <c r="D101" s="38"/>
      <c r="E101" s="38"/>
      <c r="I101" s="337"/>
      <c r="J101" s="130"/>
      <c r="K101" s="48"/>
      <c r="L101" s="130"/>
      <c r="M101" s="48"/>
      <c r="N101" s="48"/>
      <c r="O101" s="48"/>
      <c r="P101" s="48"/>
    </row>
    <row r="102" spans="1:16" ht="14.25" x14ac:dyDescent="0.25">
      <c r="A102" s="42"/>
      <c r="B102" s="38"/>
      <c r="C102" s="38"/>
      <c r="D102" s="38"/>
      <c r="E102" s="38"/>
      <c r="J102" s="48"/>
      <c r="K102" s="48"/>
      <c r="L102" s="48"/>
      <c r="M102" s="48"/>
      <c r="N102" s="48"/>
      <c r="O102" s="48"/>
      <c r="P102" s="48"/>
    </row>
    <row r="103" spans="1:16" ht="14.25" x14ac:dyDescent="0.25">
      <c r="A103" s="42"/>
      <c r="B103" s="38"/>
      <c r="C103" s="38"/>
      <c r="D103" s="38"/>
      <c r="E103" s="38"/>
      <c r="J103" s="48"/>
      <c r="K103" s="48"/>
      <c r="L103" s="48"/>
      <c r="M103" s="48"/>
      <c r="N103" s="48"/>
      <c r="O103" s="48"/>
      <c r="P103" s="48"/>
    </row>
    <row r="104" spans="1:16" ht="14.25" x14ac:dyDescent="0.25">
      <c r="A104" s="42"/>
      <c r="B104" s="38"/>
      <c r="C104" s="38"/>
      <c r="D104" s="38"/>
      <c r="E104" s="38"/>
      <c r="G104" s="339"/>
      <c r="H104" s="340"/>
      <c r="I104" s="341"/>
      <c r="J104" s="132"/>
      <c r="K104" s="131"/>
      <c r="L104" s="132"/>
      <c r="M104" s="48"/>
      <c r="N104" s="48"/>
      <c r="O104" s="48"/>
      <c r="P104" s="48"/>
    </row>
    <row r="105" spans="1:16" ht="14.25" x14ac:dyDescent="0.25">
      <c r="A105" s="42"/>
      <c r="B105" s="38"/>
      <c r="C105" s="38"/>
      <c r="D105" s="38"/>
      <c r="E105" s="38"/>
      <c r="G105" s="339"/>
      <c r="H105" s="340"/>
      <c r="I105" s="341"/>
      <c r="J105" s="132"/>
      <c r="K105" s="131"/>
      <c r="L105" s="132"/>
      <c r="M105" s="48"/>
      <c r="N105" s="48"/>
      <c r="O105" s="48"/>
      <c r="P105" s="48"/>
    </row>
    <row r="106" spans="1:16" ht="14.25" x14ac:dyDescent="0.25">
      <c r="A106" s="42"/>
      <c r="B106" s="38"/>
      <c r="C106" s="38"/>
      <c r="D106" s="38"/>
      <c r="E106" s="38"/>
      <c r="G106" s="339"/>
      <c r="H106" s="340"/>
      <c r="I106" s="341"/>
      <c r="J106" s="132"/>
      <c r="K106" s="131"/>
      <c r="L106" s="132"/>
      <c r="M106" s="48"/>
      <c r="N106" s="48"/>
      <c r="O106" s="48"/>
      <c r="P106" s="48"/>
    </row>
    <row r="107" spans="1:16" ht="14.25" x14ac:dyDescent="0.25">
      <c r="A107" s="42"/>
      <c r="B107" s="38"/>
      <c r="C107" s="38"/>
      <c r="D107" s="38"/>
      <c r="E107" s="38"/>
      <c r="J107" s="48"/>
      <c r="K107" s="48"/>
      <c r="L107" s="48"/>
      <c r="M107" s="48"/>
      <c r="N107" s="48"/>
      <c r="O107" s="48"/>
      <c r="P107" s="48"/>
    </row>
    <row r="108" spans="1:16" ht="14.25" x14ac:dyDescent="0.25">
      <c r="A108" s="42"/>
      <c r="B108" s="38"/>
      <c r="C108" s="38"/>
      <c r="D108" s="38"/>
      <c r="E108" s="38"/>
      <c r="N108" s="48"/>
      <c r="O108" s="48"/>
      <c r="P108" s="48"/>
    </row>
    <row r="109" spans="1:16" ht="14.25" x14ac:dyDescent="0.25">
      <c r="A109" s="42"/>
      <c r="B109" s="38"/>
      <c r="C109" s="38"/>
      <c r="D109" s="38"/>
      <c r="E109" s="38"/>
      <c r="J109" s="48"/>
      <c r="K109" s="48"/>
      <c r="L109" s="48"/>
      <c r="M109" s="48"/>
      <c r="N109" s="48"/>
      <c r="O109" s="48"/>
      <c r="P109" s="48"/>
    </row>
    <row r="110" spans="1:16" ht="14.25" x14ac:dyDescent="0.25">
      <c r="A110" s="42"/>
      <c r="B110" s="38"/>
      <c r="C110" s="38"/>
      <c r="D110" s="38"/>
      <c r="E110" s="38"/>
      <c r="J110" s="48"/>
      <c r="K110" s="48"/>
      <c r="L110" s="48"/>
      <c r="M110" s="48"/>
      <c r="N110" s="48"/>
      <c r="O110" s="48"/>
      <c r="P110" s="48"/>
    </row>
    <row r="111" spans="1:16" ht="14.25" x14ac:dyDescent="0.25">
      <c r="A111" s="42"/>
      <c r="B111" s="38"/>
      <c r="C111" s="38"/>
      <c r="D111" s="38"/>
      <c r="E111" s="38"/>
      <c r="J111" s="48"/>
      <c r="K111" s="48"/>
      <c r="L111" s="48"/>
      <c r="M111" s="48"/>
      <c r="N111" s="48"/>
      <c r="O111" s="48"/>
      <c r="P111" s="48"/>
    </row>
    <row r="112" spans="1:16" ht="14.25" x14ac:dyDescent="0.25">
      <c r="A112" s="42"/>
      <c r="B112" s="38"/>
      <c r="C112" s="38"/>
      <c r="D112" s="38"/>
      <c r="E112" s="38"/>
      <c r="J112" s="48"/>
      <c r="K112" s="48"/>
      <c r="L112" s="48"/>
      <c r="M112" s="48"/>
      <c r="N112" s="48"/>
      <c r="O112" s="48"/>
      <c r="P112" s="48"/>
    </row>
    <row r="113" spans="1:14" ht="14.25" x14ac:dyDescent="0.25">
      <c r="A113" s="42"/>
      <c r="B113" s="38"/>
      <c r="C113" s="38"/>
      <c r="D113" s="38"/>
      <c r="E113" s="38"/>
      <c r="J113" s="48"/>
      <c r="K113" s="48"/>
      <c r="L113" s="48"/>
      <c r="M113" s="47"/>
      <c r="N113" s="47"/>
    </row>
    <row r="114" spans="1:14" ht="14.25" x14ac:dyDescent="0.25">
      <c r="A114" s="42"/>
      <c r="B114" s="38"/>
      <c r="C114" s="38"/>
      <c r="D114" s="38"/>
      <c r="E114" s="38"/>
      <c r="J114" s="48"/>
      <c r="K114" s="48"/>
      <c r="L114" s="48"/>
      <c r="M114" s="47"/>
      <c r="N114" s="47"/>
    </row>
    <row r="115" spans="1:14" ht="14.25" x14ac:dyDescent="0.25">
      <c r="A115" s="42"/>
      <c r="B115" s="38"/>
      <c r="C115" s="38"/>
      <c r="D115" s="38"/>
      <c r="E115" s="38"/>
      <c r="J115" s="48"/>
      <c r="K115" s="48"/>
      <c r="L115" s="48"/>
      <c r="M115" s="47"/>
      <c r="N115" s="47"/>
    </row>
    <row r="116" spans="1:14" x14ac:dyDescent="0.25">
      <c r="J116" s="48"/>
      <c r="K116" s="48"/>
      <c r="L116" s="48"/>
      <c r="M116" s="47"/>
      <c r="N116" s="47"/>
    </row>
    <row r="117" spans="1:14" x14ac:dyDescent="0.25">
      <c r="J117" s="48"/>
      <c r="K117" s="48"/>
      <c r="L117" s="48"/>
      <c r="M117" s="47"/>
      <c r="N117" s="47"/>
    </row>
    <row r="118" spans="1:14" x14ac:dyDescent="0.25">
      <c r="A118" s="588" t="s">
        <v>1259</v>
      </c>
      <c r="B118" s="589"/>
      <c r="C118" s="589"/>
      <c r="D118" s="589"/>
      <c r="E118" s="590"/>
      <c r="F118" s="342"/>
      <c r="J118" s="48"/>
      <c r="K118" s="48"/>
      <c r="L118" s="48"/>
      <c r="M118" s="47"/>
      <c r="N118" s="47"/>
    </row>
    <row r="119" spans="1:14" ht="41.25" customHeight="1" x14ac:dyDescent="0.25">
      <c r="A119" s="591" t="s">
        <v>1260</v>
      </c>
      <c r="B119" s="592"/>
      <c r="C119" s="592"/>
      <c r="D119" s="592"/>
      <c r="E119" s="593"/>
      <c r="J119" s="48"/>
      <c r="K119" s="48"/>
      <c r="L119" s="48"/>
      <c r="M119" s="47"/>
      <c r="N119" s="47"/>
    </row>
    <row r="120" spans="1:14" ht="99.95" customHeight="1" x14ac:dyDescent="0.25">
      <c r="A120" s="510"/>
      <c r="B120" s="511"/>
      <c r="C120" s="511"/>
      <c r="D120" s="511"/>
      <c r="E120" s="512"/>
      <c r="J120" s="48"/>
      <c r="K120" s="48"/>
      <c r="L120" s="48"/>
    </row>
    <row r="121" spans="1:14" x14ac:dyDescent="0.25">
      <c r="A121" s="144"/>
      <c r="B121" s="144"/>
      <c r="C121" s="144"/>
      <c r="D121" s="144"/>
      <c r="E121" s="144"/>
      <c r="J121" s="48"/>
      <c r="K121" s="48"/>
      <c r="L121" s="48"/>
    </row>
    <row r="122" spans="1:14" x14ac:dyDescent="0.25">
      <c r="A122" s="588" t="s">
        <v>1261</v>
      </c>
      <c r="B122" s="589"/>
      <c r="C122" s="589"/>
      <c r="D122" s="589"/>
      <c r="E122" s="590"/>
      <c r="J122" s="48"/>
      <c r="K122" s="48"/>
      <c r="L122" s="48"/>
    </row>
    <row r="123" spans="1:14" ht="44.25" customHeight="1" x14ac:dyDescent="0.25">
      <c r="A123" s="591" t="s">
        <v>1262</v>
      </c>
      <c r="B123" s="592"/>
      <c r="C123" s="592"/>
      <c r="D123" s="592"/>
      <c r="E123" s="593"/>
      <c r="J123" s="48"/>
      <c r="K123" s="48"/>
      <c r="L123" s="48"/>
    </row>
    <row r="124" spans="1:14" ht="99.95" customHeight="1" x14ac:dyDescent="0.25">
      <c r="A124" s="510"/>
      <c r="B124" s="511"/>
      <c r="C124" s="511"/>
      <c r="D124" s="511"/>
      <c r="E124" s="512"/>
      <c r="J124" s="48"/>
      <c r="K124" s="48"/>
      <c r="L124" s="48"/>
    </row>
    <row r="125" spans="1:14" ht="21.75" customHeight="1" x14ac:dyDescent="0.25">
      <c r="J125" s="48"/>
      <c r="K125" s="48"/>
      <c r="L125" s="48"/>
    </row>
    <row r="126" spans="1:14" x14ac:dyDescent="0.25">
      <c r="A126" s="60" t="s">
        <v>181</v>
      </c>
      <c r="B126" s="58"/>
      <c r="C126" s="58"/>
      <c r="D126" s="58"/>
      <c r="E126" s="61"/>
      <c r="J126" s="48"/>
      <c r="K126" s="48"/>
      <c r="L126" s="48"/>
    </row>
    <row r="127" spans="1:14" x14ac:dyDescent="0.25">
      <c r="A127" s="507" t="s">
        <v>1294</v>
      </c>
      <c r="B127" s="508"/>
      <c r="C127" s="508"/>
      <c r="D127" s="508"/>
      <c r="E127" s="509"/>
      <c r="J127" s="48"/>
      <c r="K127" s="48"/>
      <c r="L127" s="48"/>
    </row>
    <row r="128" spans="1:14" x14ac:dyDescent="0.25">
      <c r="A128" s="107" t="s">
        <v>182</v>
      </c>
      <c r="B128" s="10"/>
      <c r="J128" s="48"/>
      <c r="K128" s="48"/>
      <c r="L128" s="48"/>
    </row>
    <row r="129" spans="1:12" x14ac:dyDescent="0.25">
      <c r="A129" s="107" t="s">
        <v>1207</v>
      </c>
      <c r="B129" s="10"/>
      <c r="J129" s="48"/>
      <c r="K129" s="48"/>
      <c r="L129" s="48"/>
    </row>
    <row r="130" spans="1:12" x14ac:dyDescent="0.25">
      <c r="A130" s="107" t="s">
        <v>183</v>
      </c>
      <c r="B130" s="10"/>
      <c r="J130" s="48"/>
      <c r="K130" s="48"/>
      <c r="L130" s="48"/>
    </row>
    <row r="131" spans="1:12" x14ac:dyDescent="0.25">
      <c r="A131" s="107" t="s">
        <v>184</v>
      </c>
      <c r="B131" s="10"/>
      <c r="J131" s="48"/>
      <c r="K131" s="48"/>
      <c r="L131" s="48"/>
    </row>
    <row r="132" spans="1:12" ht="30" customHeight="1" x14ac:dyDescent="0.25">
      <c r="J132" s="48"/>
      <c r="K132" s="48"/>
      <c r="L132" s="48"/>
    </row>
    <row r="133" spans="1:12" x14ac:dyDescent="0.25">
      <c r="A133" s="60" t="s">
        <v>185</v>
      </c>
      <c r="B133" s="58"/>
      <c r="C133" s="58"/>
      <c r="D133" s="58"/>
      <c r="E133" s="61"/>
      <c r="J133" s="48"/>
      <c r="K133" s="48"/>
      <c r="L133" s="48"/>
    </row>
    <row r="134" spans="1:12" ht="69" customHeight="1" x14ac:dyDescent="0.25">
      <c r="A134" s="507" t="s">
        <v>1263</v>
      </c>
      <c r="B134" s="508"/>
      <c r="C134" s="508"/>
      <c r="D134" s="508"/>
      <c r="E134" s="509"/>
      <c r="J134" s="48"/>
      <c r="K134" s="48"/>
      <c r="L134" s="48"/>
    </row>
    <row r="135" spans="1:12" ht="231.75" customHeight="1" x14ac:dyDescent="0.25">
      <c r="A135" s="587" t="s">
        <v>1295</v>
      </c>
      <c r="B135" s="539"/>
      <c r="C135" s="539"/>
      <c r="D135" s="539"/>
      <c r="E135" s="540"/>
      <c r="J135" s="48"/>
      <c r="K135" s="48"/>
      <c r="L135" s="48"/>
    </row>
    <row r="136" spans="1:12" x14ac:dyDescent="0.25">
      <c r="J136" s="48"/>
      <c r="K136" s="48"/>
      <c r="L136" s="48"/>
    </row>
    <row r="137" spans="1:12" x14ac:dyDescent="0.25">
      <c r="J137" s="48"/>
      <c r="K137" s="48"/>
      <c r="L137" s="48"/>
    </row>
    <row r="138" spans="1:12" x14ac:dyDescent="0.25">
      <c r="J138" s="48"/>
      <c r="K138" s="48"/>
      <c r="L138" s="48"/>
    </row>
    <row r="139" spans="1:12" x14ac:dyDescent="0.25">
      <c r="B139" s="594" t="s">
        <v>114</v>
      </c>
      <c r="C139" s="594"/>
      <c r="D139" s="108" t="s">
        <v>114</v>
      </c>
      <c r="J139" s="48"/>
      <c r="K139" s="48"/>
      <c r="L139" s="48"/>
    </row>
    <row r="140" spans="1:12" x14ac:dyDescent="0.25">
      <c r="B140" s="586" t="s">
        <v>186</v>
      </c>
      <c r="C140" s="586"/>
      <c r="D140" s="109" t="s">
        <v>115</v>
      </c>
    </row>
    <row r="141" spans="1:12" x14ac:dyDescent="0.25">
      <c r="B141" s="586" t="s">
        <v>187</v>
      </c>
      <c r="C141" s="586"/>
      <c r="D141" s="109">
        <f>'1.Application Form'!C9</f>
        <v>0</v>
      </c>
    </row>
  </sheetData>
  <sheetProtection algorithmName="SHA-512" hashValue="3kfHs+Sz1d5xT+l6khxc6Aothic0hLY6kVf6C6Z6CNLzrNHhXlh7rA0AmGPgXOT1wFJSZWAaCL6YHFjJaFr0mA==" saltValue="74Svy4QlgD7z4TpWjjv6yA==" spinCount="100000" sheet="1" objects="1" scenarios="1"/>
  <mergeCells count="61">
    <mergeCell ref="D24:E24"/>
    <mergeCell ref="D60:E61"/>
    <mergeCell ref="D71:E72"/>
    <mergeCell ref="C66:E66"/>
    <mergeCell ref="B39:C39"/>
    <mergeCell ref="B40:C40"/>
    <mergeCell ref="B35:E35"/>
    <mergeCell ref="A38:E38"/>
    <mergeCell ref="B52:C52"/>
    <mergeCell ref="D52:E53"/>
    <mergeCell ref="B53:C53"/>
    <mergeCell ref="B43:C43"/>
    <mergeCell ref="B41:C41"/>
    <mergeCell ref="B44:C44"/>
    <mergeCell ref="D44:E45"/>
    <mergeCell ref="B61:C61"/>
    <mergeCell ref="A2:E2"/>
    <mergeCell ref="A3:E3"/>
    <mergeCell ref="A4:E4"/>
    <mergeCell ref="A7:E7"/>
    <mergeCell ref="A21:E21"/>
    <mergeCell ref="C8:E8"/>
    <mergeCell ref="A8:B8"/>
    <mergeCell ref="C9:E9"/>
    <mergeCell ref="A9:B9"/>
    <mergeCell ref="B11:E11"/>
    <mergeCell ref="B15:D15"/>
    <mergeCell ref="B60:C60"/>
    <mergeCell ref="C78:E79"/>
    <mergeCell ref="C80:E85"/>
    <mergeCell ref="A95:E95"/>
    <mergeCell ref="A87:A88"/>
    <mergeCell ref="C93:E94"/>
    <mergeCell ref="B87:B88"/>
    <mergeCell ref="B74:D74"/>
    <mergeCell ref="B75:D75"/>
    <mergeCell ref="A64:E64"/>
    <mergeCell ref="B141:C141"/>
    <mergeCell ref="A127:E127"/>
    <mergeCell ref="A134:E134"/>
    <mergeCell ref="A135:E135"/>
    <mergeCell ref="A118:E118"/>
    <mergeCell ref="A119:E119"/>
    <mergeCell ref="A120:E120"/>
    <mergeCell ref="B139:C139"/>
    <mergeCell ref="B140:C140"/>
    <mergeCell ref="A124:E124"/>
    <mergeCell ref="A123:E123"/>
    <mergeCell ref="A122:E122"/>
    <mergeCell ref="B59:C59"/>
    <mergeCell ref="D40:E41"/>
    <mergeCell ref="B48:C48"/>
    <mergeCell ref="D48:E49"/>
    <mergeCell ref="B56:C56"/>
    <mergeCell ref="D56:E57"/>
    <mergeCell ref="B45:C45"/>
    <mergeCell ref="B47:C47"/>
    <mergeCell ref="B49:C49"/>
    <mergeCell ref="B51:C51"/>
    <mergeCell ref="B55:C55"/>
    <mergeCell ref="B57:C57"/>
  </mergeCells>
  <conditionalFormatting sqref="A29:B34">
    <cfRule type="cellIs" dxfId="61" priority="3" operator="equal">
      <formula>0</formula>
    </cfRule>
  </conditionalFormatting>
  <dataValidations count="2">
    <dataValidation type="date" allowBlank="1" showInputMessage="1" showErrorMessage="1" sqref="B71:B72 B18 B68:B69 E23 B23" xr:uid="{1FF500FB-684A-407A-8CA4-0CDB5AD80284}">
      <formula1>43831</formula1>
      <formula2>73415</formula2>
    </dataValidation>
    <dataValidation allowBlank="1" showInputMessage="1" showErrorMessage="1" promptTitle="Info" prompt="Please note that some mandatory imrpovements apply as of year 1, such as 1.6.3 and 5.1.5." sqref="D26" xr:uid="{09583CD0-1E6D-4E7A-9963-0FBD506FD899}"/>
  </dataValidations>
  <pageMargins left="0.511811024" right="0.511811024" top="0.78740157499999996" bottom="0.78740157499999996" header="0.31496062000000002" footer="0.31496062000000002"/>
  <pageSetup scale="80" orientation="landscape" verticalDpi="1200" r:id="rId1"/>
  <drawing r:id="rId2"/>
  <tableParts count="1">
    <tablePart r:id="rId3"/>
  </tableParts>
  <extLst>
    <ext xmlns:x14="http://schemas.microsoft.com/office/spreadsheetml/2009/9/main" uri="{CCE6A557-97BC-4b89-ADB6-D9C93CAAB3DF}">
      <x14:dataValidations xmlns:xm="http://schemas.microsoft.com/office/excel/2006/main" count="5">
        <x14:dataValidation type="list" allowBlank="1" showInputMessage="1" showErrorMessage="1" xr:uid="{FE6E3126-1E41-43F4-B306-AA64C1010228}">
          <x14:formula1>
            <xm:f>'Hidden Lists'!$F$3:$F$4</xm:f>
          </x14:formula1>
          <xm:sqref>E25:E29 B128:B131 E32</xm:sqref>
        </x14:dataValidation>
        <x14:dataValidation type="list" allowBlank="1" showInputMessage="1" showErrorMessage="1" xr:uid="{F55F7147-9D02-4BBE-882C-C70B2C8E5E20}">
          <x14:formula1>
            <xm:f>'Hidden Lists'!$G$20:$G$21</xm:f>
          </x14:formula1>
          <xm:sqref>B40:C40 B44:C44 B48:C48 B52:C52 B56:C56 B60:C60</xm:sqref>
        </x14:dataValidation>
        <x14:dataValidation type="list" allowBlank="1" showInputMessage="1" showErrorMessage="1" xr:uid="{3CAEE95F-F6E4-401F-9C11-A0716C36D005}">
          <x14:formula1>
            <xm:f>'Hidden Lists'!$C$10:$C$18</xm:f>
          </x14:formula1>
          <xm:sqref>B25</xm:sqref>
        </x14:dataValidation>
        <x14:dataValidation type="list" allowBlank="1" showInputMessage="1" showErrorMessage="1" xr:uid="{6CA7F018-B781-44C9-87B7-FE13DC770DEF}">
          <x14:formula1>
            <xm:f>'Hidden Lists'!$C$33:$C$35</xm:f>
          </x14:formula1>
          <xm:sqref>E31</xm:sqref>
        </x14:dataValidation>
        <x14:dataValidation type="list" allowBlank="1" showInputMessage="1" showErrorMessage="1" xr:uid="{54A84E7B-EF5C-478D-B14F-9D6818151E05}">
          <x14:formula1>
            <xm:f>'Hidden Lists'!$P$11:$P$17</xm:f>
          </x14:formula1>
          <xm:sqref>E39 E59 E43 E47 E51 E55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F8C9E-802E-40A9-9943-DA0E80715653}">
  <sheetPr>
    <tabColor rgb="FFCCDE82"/>
  </sheetPr>
  <dimension ref="A1:I500"/>
  <sheetViews>
    <sheetView zoomScale="80" zoomScaleNormal="80" workbookViewId="0">
      <selection activeCell="B1" sqref="B1"/>
    </sheetView>
  </sheetViews>
  <sheetFormatPr defaultColWidth="9.140625" defaultRowHeight="13.5" x14ac:dyDescent="0.25"/>
  <cols>
    <col min="1" max="1" width="52.140625" style="7" customWidth="1"/>
    <col min="2" max="2" width="35.140625" style="7" customWidth="1"/>
    <col min="3" max="3" width="26.5703125" style="244" customWidth="1"/>
    <col min="4" max="4" width="68.85546875" style="79" customWidth="1"/>
    <col min="5" max="5" width="22.85546875" style="31" customWidth="1"/>
    <col min="6" max="6" width="21.140625" style="7" bestFit="1" customWidth="1"/>
    <col min="7" max="7" width="12.85546875" style="2" customWidth="1"/>
    <col min="8" max="8" width="12" style="2" customWidth="1"/>
    <col min="9" max="9" width="18.28515625" style="2" customWidth="1"/>
    <col min="10" max="10" width="14.28515625" style="2" customWidth="1"/>
    <col min="11" max="11" width="47.7109375" style="2" customWidth="1"/>
    <col min="12" max="16384" width="9.140625" style="2"/>
  </cols>
  <sheetData>
    <row r="1" spans="1:9" x14ac:dyDescent="0.25">
      <c r="A1" s="57"/>
      <c r="B1" s="58"/>
      <c r="C1" s="367"/>
      <c r="D1" s="59"/>
      <c r="E1" s="158" t="str">
        <f>'1.Application Form'!K1</f>
        <v>Version 1.1 July 2021</v>
      </c>
    </row>
    <row r="2" spans="1:9" ht="20.25" x14ac:dyDescent="0.25">
      <c r="A2" s="482" t="s">
        <v>216</v>
      </c>
      <c r="B2" s="483"/>
      <c r="C2" s="483"/>
      <c r="D2" s="483"/>
      <c r="E2" s="484"/>
    </row>
    <row r="3" spans="1:9" ht="15.75" x14ac:dyDescent="0.25">
      <c r="A3" s="647" t="str">
        <f>'1.Application Form'!A3:K3</f>
        <v>For Farm Certificate Holders &amp; Applicants
Group certification</v>
      </c>
      <c r="B3" s="486"/>
      <c r="C3" s="486"/>
      <c r="D3" s="486"/>
      <c r="E3" s="487"/>
    </row>
    <row r="4" spans="1:9" ht="14.25" x14ac:dyDescent="0.25">
      <c r="A4" s="488" t="str">
        <f>'1.Application Form'!A4:K4</f>
        <v>Sustainable Agriculture Standard 2020 v1.1.</v>
      </c>
      <c r="B4" s="489"/>
      <c r="C4" s="489"/>
      <c r="D4" s="489"/>
      <c r="E4" s="490"/>
    </row>
    <row r="6" spans="1:9" x14ac:dyDescent="0.25">
      <c r="A6" s="60" t="s">
        <v>1208</v>
      </c>
      <c r="B6" s="58"/>
      <c r="C6" s="367"/>
      <c r="D6" s="110"/>
      <c r="E6" s="111"/>
    </row>
    <row r="7" spans="1:9" x14ac:dyDescent="0.25">
      <c r="A7" s="618" t="s">
        <v>217</v>
      </c>
      <c r="B7" s="551"/>
      <c r="C7" s="551"/>
      <c r="D7" s="551"/>
      <c r="E7" s="552"/>
    </row>
    <row r="8" spans="1:9" x14ac:dyDescent="0.25">
      <c r="A8" s="112" t="s">
        <v>1264</v>
      </c>
      <c r="B8" s="75">
        <f>'2.Audit Plan'!C8</f>
        <v>0</v>
      </c>
      <c r="I8" s="48"/>
    </row>
    <row r="9" spans="1:9" ht="15" customHeight="1" x14ac:dyDescent="0.25">
      <c r="A9" s="65" t="s">
        <v>218</v>
      </c>
      <c r="B9" s="419"/>
      <c r="C9" s="7"/>
      <c r="D9" s="2"/>
      <c r="E9" s="2"/>
    </row>
    <row r="10" spans="1:9" ht="15" customHeight="1" x14ac:dyDescent="0.25">
      <c r="A10" s="368" t="s">
        <v>219</v>
      </c>
      <c r="B10" s="420"/>
      <c r="C10" s="7"/>
      <c r="D10" s="2"/>
      <c r="E10" s="2"/>
    </row>
    <row r="12" spans="1:9" x14ac:dyDescent="0.25">
      <c r="A12" s="60" t="s">
        <v>220</v>
      </c>
      <c r="B12" s="58"/>
      <c r="C12" s="367"/>
      <c r="D12" s="110"/>
      <c r="E12" s="111"/>
    </row>
    <row r="13" spans="1:9" ht="43.5" customHeight="1" x14ac:dyDescent="0.25">
      <c r="A13" s="648" t="s">
        <v>1265</v>
      </c>
      <c r="B13" s="649"/>
      <c r="C13" s="649"/>
      <c r="D13" s="649"/>
      <c r="E13" s="650"/>
    </row>
    <row r="14" spans="1:9" s="371" customFormat="1" ht="17.25" x14ac:dyDescent="0.3">
      <c r="A14" s="642" t="s">
        <v>221</v>
      </c>
      <c r="B14" s="642"/>
      <c r="C14" s="369" t="s">
        <v>222</v>
      </c>
      <c r="D14" s="427" t="s">
        <v>223</v>
      </c>
      <c r="E14" s="443" t="s">
        <v>224</v>
      </c>
      <c r="F14" s="370"/>
    </row>
    <row r="15" spans="1:9" ht="34.5" customHeight="1" x14ac:dyDescent="0.25">
      <c r="A15" s="643" t="s">
        <v>1168</v>
      </c>
      <c r="B15" s="643"/>
      <c r="C15" s="426"/>
      <c r="D15" s="428"/>
      <c r="E15" s="444">
        <f>IF(C15='Hidden Lists'!F39,1,0)</f>
        <v>0</v>
      </c>
    </row>
    <row r="16" spans="1:9" ht="34.5" customHeight="1" x14ac:dyDescent="0.25">
      <c r="A16" s="643" t="s">
        <v>1315</v>
      </c>
      <c r="B16" s="643"/>
      <c r="C16" s="379"/>
      <c r="D16" s="404"/>
      <c r="E16" s="444">
        <f>IF(C16&gt;2,_xlfn.IFS(C16&lt;=14,1,C16&gt;=15,2),0)</f>
        <v>0</v>
      </c>
    </row>
    <row r="17" spans="1:6" ht="50.25" customHeight="1" x14ac:dyDescent="0.25">
      <c r="A17" s="643" t="s">
        <v>1266</v>
      </c>
      <c r="B17" s="643"/>
      <c r="C17" s="379"/>
      <c r="D17" s="404"/>
      <c r="E17" s="444">
        <f>IF(C17='Hidden Lists'!F41,1,0)</f>
        <v>0</v>
      </c>
    </row>
    <row r="18" spans="1:6" ht="33.75" customHeight="1" x14ac:dyDescent="0.25">
      <c r="A18" s="646" t="s">
        <v>1314</v>
      </c>
      <c r="B18" s="646"/>
      <c r="C18" s="379"/>
      <c r="D18" s="404"/>
      <c r="E18" s="444">
        <f>IF(C18='Hidden Lists'!F3,2,0)</f>
        <v>0</v>
      </c>
    </row>
    <row r="19" spans="1:6" ht="16.5" x14ac:dyDescent="0.25">
      <c r="A19" s="646" t="s">
        <v>1267</v>
      </c>
      <c r="B19" s="646"/>
      <c r="C19" s="40"/>
      <c r="D19" s="438" t="s">
        <v>1323</v>
      </c>
      <c r="E19" s="444">
        <f>_xlfn.IFS(C19='Hidden Lists'!K11,2,C19='Hidden Lists'!K12,1,C19='Hidden Lists'!K13,0,C19=0,0)</f>
        <v>0</v>
      </c>
    </row>
    <row r="20" spans="1:6" ht="16.5" x14ac:dyDescent="0.25">
      <c r="A20" s="646" t="s">
        <v>1268</v>
      </c>
      <c r="B20" s="646"/>
      <c r="C20" s="40"/>
      <c r="D20" s="438" t="s">
        <v>1323</v>
      </c>
      <c r="E20" s="444">
        <f>_xlfn.IFS(C20='Hidden Lists'!K11,2,C20='Hidden Lists'!K12,1,C20='Hidden Lists'!K13,0,C20=0,0)</f>
        <v>0</v>
      </c>
    </row>
    <row r="21" spans="1:6" ht="17.25" customHeight="1" x14ac:dyDescent="0.25">
      <c r="A21" s="646" t="s">
        <v>1269</v>
      </c>
      <c r="B21" s="646"/>
      <c r="C21" s="40"/>
      <c r="D21" s="404"/>
      <c r="E21" s="444">
        <f>_xlfn.IFS(C21='Hidden Lists'!$M$9,2,C21='Hidden Lists'!$M$8,1,C21='Hidden Lists'!$M$7,0,C21=0,0)</f>
        <v>0</v>
      </c>
    </row>
    <row r="22" spans="1:6" ht="16.5" x14ac:dyDescent="0.25">
      <c r="A22" s="646" t="s">
        <v>1270</v>
      </c>
      <c r="B22" s="646"/>
      <c r="C22" s="40"/>
      <c r="D22" s="404"/>
      <c r="E22" s="444">
        <f>_xlfn.IFS(C22='Hidden Lists'!$M$9,2,C22='Hidden Lists'!$M$8,1,C22='Hidden Lists'!$M$7,0,C22=0,0)</f>
        <v>0</v>
      </c>
    </row>
    <row r="23" spans="1:6" ht="16.5" x14ac:dyDescent="0.25">
      <c r="A23" s="644" t="s">
        <v>1169</v>
      </c>
      <c r="B23" s="645"/>
      <c r="C23" s="372" t="str">
        <f>IFERROR('1.Application Form'!H41/'1.Application Form'!H42,"")</f>
        <v/>
      </c>
      <c r="D23" s="404"/>
      <c r="E23" s="444" t="str">
        <f>IFERROR(IF(C23&gt;1.5*IF('1.Application Form'!H41='Yield Benchmark'!A18,VLOOKUP('1.Application Form'!I14,'Yield Benchmark'!B$18:C$35,2,0),IF('1.Application Form'!H38='Yield Benchmark'!A36,VLOOKUP('1.Application Form'!I14,'Yield Benchmark'!B$36:C$63,2,0),IF('1.Application Form'!H38='Yield Benchmark'!A70,VLOOKUP('1.Application Form'!I14,'Yield Benchmark'!B$69:C$72,2,0),IF('1.Application Form'!H38='Yield Benchmark'!A12,VLOOKUP('1.Application Form'!I14,'Yield Benchmark'!B$4:C$17,2,0),IF('1.Application Form'!H38='Yield Benchmark'!A78,VLOOKUP('1.Application Form'!I14,'Yield Benchmark'!B$73:C$90,2,0),'Hidden Lists'!#REF!))))),1,0),"")</f>
        <v/>
      </c>
      <c r="F23" s="113"/>
    </row>
    <row r="24" spans="1:6" ht="16.5" x14ac:dyDescent="0.25">
      <c r="A24" s="644" t="s">
        <v>1170</v>
      </c>
      <c r="B24" s="645"/>
      <c r="C24" s="380" t="str">
        <f>IF(ISERROR('1.Application Form'!H42/SUM('1.Application Form'!D94,'1.Application Form'!D95))=TRUE,"",IF('1.Application Form'!H42/SUM('1.Application Form'!D94,'1.Application Form'!D95)=0,"",'1.Application Form'!H42/SUM('1.Application Form'!D94,'1.Application Form'!D95)))</f>
        <v/>
      </c>
      <c r="D24" s="404"/>
      <c r="E24" s="444">
        <f>IF(C24&lt;=5,0,IF(C24&lt;=50,1,2))</f>
        <v>2</v>
      </c>
    </row>
    <row r="25" spans="1:6" ht="33.75" customHeight="1" x14ac:dyDescent="0.25">
      <c r="A25" s="651" t="s">
        <v>1313</v>
      </c>
      <c r="B25" s="651"/>
      <c r="C25" s="380">
        <f>IFERROR(SUM('1.Application Form'!H60+'1.Application Form'!H62)/SUM('1.Application Form'!I60+'1.Application Form'!I62),0)</f>
        <v>0</v>
      </c>
      <c r="D25" s="404"/>
      <c r="E25" s="444">
        <f>IF(C25&lt;0.5,0,IF(C25&lt;=1,1,2))</f>
        <v>0</v>
      </c>
    </row>
    <row r="26" spans="1:6" ht="31.5" customHeight="1" x14ac:dyDescent="0.25">
      <c r="A26" s="651" t="s">
        <v>1330</v>
      </c>
      <c r="B26" s="636"/>
      <c r="C26" s="380">
        <f>IFERROR(SUM('1.Application Form'!H61+'1.Application Form'!H63)/SUM('1.Application Form'!I61+'1.Application Form'!I63),0)</f>
        <v>0</v>
      </c>
      <c r="D26" s="404"/>
      <c r="E26" s="444">
        <f>IF(C26&lt;0.5,0,IF(C26&lt;=1,1,2))</f>
        <v>0</v>
      </c>
    </row>
    <row r="27" spans="1:6" ht="16.5" x14ac:dyDescent="0.25">
      <c r="A27" s="636" t="s">
        <v>1271</v>
      </c>
      <c r="B27" s="637"/>
      <c r="C27" s="374">
        <f>IF(AND(ISBLANK('1.Application Form'!J60:J63)=TRUE,ISBLANK('1.Application Form'!J67)=TRUE),"",'1.Application Form'!D91)</f>
        <v>0</v>
      </c>
      <c r="D27" s="404"/>
      <c r="E27" s="444">
        <f>IF(C27&lt;1,0,IF(C27&lt;=2,1,2))</f>
        <v>0</v>
      </c>
    </row>
    <row r="28" spans="1:6" ht="16.5" x14ac:dyDescent="0.25">
      <c r="A28" s="636" t="s">
        <v>1174</v>
      </c>
      <c r="B28" s="637"/>
      <c r="C28" s="374" t="str">
        <f>IF(ISBLANK('1.Application Form'!C68)=TRUE,"",'1.Application Form'!C68)</f>
        <v/>
      </c>
      <c r="D28" s="404"/>
      <c r="E28" s="444">
        <f>IF(C28=0,0,1)</f>
        <v>1</v>
      </c>
    </row>
    <row r="29" spans="1:6" ht="16.5" x14ac:dyDescent="0.25">
      <c r="A29" s="636" t="s">
        <v>1175</v>
      </c>
      <c r="B29" s="637"/>
      <c r="C29" s="374">
        <f>'1.Application Form'!K68</f>
        <v>0</v>
      </c>
      <c r="D29" s="404"/>
      <c r="E29" s="444">
        <f>IF(C29&lt;=10,1,2)</f>
        <v>1</v>
      </c>
    </row>
    <row r="30" spans="1:6" ht="16.5" x14ac:dyDescent="0.25">
      <c r="A30" s="638" t="s">
        <v>1176</v>
      </c>
      <c r="B30" s="637"/>
      <c r="C30" s="374">
        <f>COUNTA('1.Application Form'!C49:E51)</f>
        <v>0</v>
      </c>
      <c r="D30" s="404"/>
      <c r="E30" s="444">
        <f>IF(C30&gt;0,1,0)</f>
        <v>0</v>
      </c>
    </row>
    <row r="31" spans="1:6" ht="16.5" x14ac:dyDescent="0.25">
      <c r="A31" s="644" t="s">
        <v>1171</v>
      </c>
      <c r="B31" s="645"/>
      <c r="C31" s="373" t="str">
        <f>IF(SUM('1.Application Form'!D94:D95)=0,"",SUM('1.Application Form'!D94:D95))</f>
        <v/>
      </c>
      <c r="D31" s="404"/>
      <c r="E31" s="444">
        <f>IF(C31&lt;=1000,0,IF(C31&lt;=10000,1,2))</f>
        <v>2</v>
      </c>
    </row>
    <row r="32" spans="1:6" ht="16.5" x14ac:dyDescent="0.25">
      <c r="A32" s="644" t="s">
        <v>1312</v>
      </c>
      <c r="B32" s="645"/>
      <c r="C32" s="373">
        <f>'1.Application Form'!I57</f>
        <v>0</v>
      </c>
      <c r="D32" s="404"/>
      <c r="E32" s="444">
        <f>IF(C32&lt;=1000,0,IF(C32&lt;=10000,1,2))</f>
        <v>0</v>
      </c>
    </row>
    <row r="33" spans="1:6" ht="16.5" x14ac:dyDescent="0.25">
      <c r="A33" s="640" t="s">
        <v>1172</v>
      </c>
      <c r="B33" s="641"/>
      <c r="C33" s="373" t="str">
        <f>IF(ISERROR('1.Application Form'!D92)=TRUE,"",IF('1.Application Form'!D92=0,"",'1.Application Form'!D92))</f>
        <v/>
      </c>
      <c r="D33" s="404"/>
      <c r="E33" s="444">
        <f>IF(C33&lt;=50,0,IF(C33&lt;=150,1,2))</f>
        <v>2</v>
      </c>
    </row>
    <row r="34" spans="1:6" ht="16.5" x14ac:dyDescent="0.25">
      <c r="A34" s="636" t="s">
        <v>1173</v>
      </c>
      <c r="B34" s="637"/>
      <c r="C34" s="375" t="str">
        <f>IF(ISERROR('1.Application Form'!D93/SUM('1.Application Form'!D94:D95))=TRUE,"",'1.Application Form'!D95/SUM('1.Application Form'!D94:D95))</f>
        <v/>
      </c>
      <c r="D34" s="404"/>
      <c r="E34" s="444">
        <f>IF(C34&lt;=5%,0,IF(C34&lt;=10%,1,2))</f>
        <v>2</v>
      </c>
    </row>
    <row r="35" spans="1:6" ht="27.75" customHeight="1" x14ac:dyDescent="0.25">
      <c r="A35" s="639" t="s">
        <v>227</v>
      </c>
      <c r="B35" s="639"/>
      <c r="C35" s="376" t="str">
        <f>VLOOKUP(E35,'Risk factors'!$B$63:$D$67,3,TRUE)</f>
        <v>4. High risk</v>
      </c>
      <c r="D35" s="377"/>
      <c r="E35" s="444">
        <f>SUM(E15:E34)</f>
        <v>10</v>
      </c>
    </row>
    <row r="36" spans="1:6" x14ac:dyDescent="0.25">
      <c r="E36" s="378"/>
    </row>
    <row r="37" spans="1:6" x14ac:dyDescent="0.25">
      <c r="A37" s="385" t="s">
        <v>1272</v>
      </c>
      <c r="B37" s="58"/>
      <c r="C37" s="58"/>
      <c r="D37" s="58"/>
      <c r="E37" s="110"/>
      <c r="F37" s="61"/>
    </row>
    <row r="38" spans="1:6" ht="86.25" customHeight="1" x14ac:dyDescent="0.25">
      <c r="A38" s="507" t="s">
        <v>1273</v>
      </c>
      <c r="B38" s="508"/>
      <c r="C38" s="508"/>
      <c r="D38" s="508"/>
      <c r="E38" s="508"/>
      <c r="F38" s="509"/>
    </row>
    <row r="39" spans="1:6" ht="27" customHeight="1" x14ac:dyDescent="0.25">
      <c r="A39" s="398" t="s">
        <v>230</v>
      </c>
      <c r="B39" s="398" t="s">
        <v>1163</v>
      </c>
      <c r="C39" s="398" t="s">
        <v>118</v>
      </c>
      <c r="D39" s="398" t="s">
        <v>231</v>
      </c>
      <c r="E39" s="398" t="s">
        <v>232</v>
      </c>
      <c r="F39" s="398" t="s">
        <v>233</v>
      </c>
    </row>
    <row r="40" spans="1:6" x14ac:dyDescent="0.25">
      <c r="A40" s="41"/>
      <c r="B40" s="41"/>
      <c r="C40" s="41"/>
      <c r="D40" s="41"/>
      <c r="E40" s="40"/>
      <c r="F40" s="41"/>
    </row>
    <row r="41" spans="1:6" x14ac:dyDescent="0.25">
      <c r="A41" s="41"/>
      <c r="B41" s="41"/>
      <c r="C41" s="41"/>
      <c r="D41" s="41"/>
      <c r="E41" s="40"/>
      <c r="F41" s="41"/>
    </row>
    <row r="42" spans="1:6" x14ac:dyDescent="0.25">
      <c r="A42" s="41"/>
      <c r="B42" s="41"/>
      <c r="C42" s="41"/>
      <c r="D42" s="41"/>
      <c r="E42" s="40"/>
      <c r="F42" s="41"/>
    </row>
    <row r="43" spans="1:6" x14ac:dyDescent="0.25">
      <c r="A43" s="41"/>
      <c r="B43" s="41"/>
      <c r="C43" s="41"/>
      <c r="D43" s="41"/>
      <c r="E43" s="40"/>
      <c r="F43" s="41"/>
    </row>
    <row r="44" spans="1:6" x14ac:dyDescent="0.25">
      <c r="A44" s="41"/>
      <c r="B44" s="41"/>
      <c r="C44" s="41"/>
      <c r="D44" s="41"/>
      <c r="E44" s="40"/>
      <c r="F44" s="41"/>
    </row>
    <row r="45" spans="1:6" x14ac:dyDescent="0.25">
      <c r="A45" s="41"/>
      <c r="B45" s="41"/>
      <c r="C45" s="41"/>
      <c r="D45" s="41"/>
      <c r="E45" s="40"/>
      <c r="F45" s="41"/>
    </row>
    <row r="46" spans="1:6" x14ac:dyDescent="0.25">
      <c r="A46" s="41"/>
      <c r="B46" s="41"/>
      <c r="C46" s="41"/>
      <c r="D46" s="41"/>
      <c r="E46" s="40"/>
      <c r="F46" s="41"/>
    </row>
    <row r="47" spans="1:6" x14ac:dyDescent="0.25">
      <c r="A47" s="41"/>
      <c r="B47" s="41"/>
      <c r="C47" s="41"/>
      <c r="D47" s="41"/>
      <c r="E47" s="40"/>
      <c r="F47" s="41"/>
    </row>
    <row r="48" spans="1:6" x14ac:dyDescent="0.25">
      <c r="A48" s="41"/>
      <c r="B48" s="41"/>
      <c r="C48" s="41"/>
      <c r="D48" s="41"/>
      <c r="E48" s="40"/>
      <c r="F48" s="41"/>
    </row>
    <row r="49" spans="1:6" x14ac:dyDescent="0.25">
      <c r="A49" s="41"/>
      <c r="B49" s="41"/>
      <c r="C49" s="41"/>
      <c r="D49" s="41"/>
      <c r="E49" s="40"/>
      <c r="F49" s="41"/>
    </row>
    <row r="50" spans="1:6" x14ac:dyDescent="0.25">
      <c r="A50" s="41"/>
      <c r="B50" s="41"/>
      <c r="C50" s="41"/>
      <c r="D50" s="41"/>
      <c r="E50" s="40"/>
      <c r="F50" s="41"/>
    </row>
    <row r="51" spans="1:6" x14ac:dyDescent="0.25">
      <c r="A51" s="41"/>
      <c r="B51" s="41"/>
      <c r="C51" s="41"/>
      <c r="D51" s="41"/>
      <c r="E51" s="40"/>
      <c r="F51" s="41"/>
    </row>
    <row r="52" spans="1:6" x14ac:dyDescent="0.25">
      <c r="A52" s="41"/>
      <c r="B52" s="41"/>
      <c r="C52" s="41"/>
      <c r="D52" s="41"/>
      <c r="E52" s="40"/>
      <c r="F52" s="41"/>
    </row>
    <row r="53" spans="1:6" x14ac:dyDescent="0.25">
      <c r="A53" s="41"/>
      <c r="B53" s="41"/>
      <c r="C53" s="41"/>
      <c r="D53" s="41"/>
      <c r="E53" s="40"/>
      <c r="F53" s="41"/>
    </row>
    <row r="54" spans="1:6" x14ac:dyDescent="0.25">
      <c r="A54" s="41"/>
      <c r="B54" s="41"/>
      <c r="C54" s="41"/>
      <c r="D54" s="41"/>
      <c r="E54" s="40"/>
      <c r="F54" s="41"/>
    </row>
    <row r="55" spans="1:6" x14ac:dyDescent="0.25">
      <c r="A55" s="41"/>
      <c r="B55" s="41"/>
      <c r="C55" s="41"/>
      <c r="D55" s="41"/>
      <c r="E55" s="40"/>
      <c r="F55" s="41"/>
    </row>
    <row r="56" spans="1:6" x14ac:dyDescent="0.25">
      <c r="A56" s="41"/>
      <c r="B56" s="41"/>
      <c r="C56" s="41"/>
      <c r="D56" s="41"/>
      <c r="E56" s="40"/>
      <c r="F56" s="41"/>
    </row>
    <row r="57" spans="1:6" x14ac:dyDescent="0.25">
      <c r="A57" s="41"/>
      <c r="B57" s="41"/>
      <c r="C57" s="41"/>
      <c r="D57" s="41"/>
      <c r="E57" s="40"/>
      <c r="F57" s="41"/>
    </row>
    <row r="58" spans="1:6" x14ac:dyDescent="0.25">
      <c r="A58" s="41"/>
      <c r="B58" s="41"/>
      <c r="C58" s="41"/>
      <c r="D58" s="41"/>
      <c r="E58" s="40"/>
      <c r="F58" s="41"/>
    </row>
    <row r="59" spans="1:6" x14ac:dyDescent="0.25">
      <c r="A59" s="41"/>
      <c r="B59" s="41"/>
      <c r="C59" s="41"/>
      <c r="D59" s="41"/>
      <c r="E59" s="40"/>
      <c r="F59" s="41"/>
    </row>
    <row r="60" spans="1:6" x14ac:dyDescent="0.25">
      <c r="A60" s="41"/>
      <c r="B60" s="41"/>
      <c r="C60" s="41"/>
      <c r="D60" s="41"/>
      <c r="E60" s="40"/>
      <c r="F60" s="41"/>
    </row>
    <row r="61" spans="1:6" x14ac:dyDescent="0.25">
      <c r="A61" s="41"/>
      <c r="B61" s="41"/>
      <c r="C61" s="41"/>
      <c r="D61" s="41"/>
      <c r="E61" s="40"/>
      <c r="F61" s="41"/>
    </row>
    <row r="62" spans="1:6" x14ac:dyDescent="0.25">
      <c r="A62" s="41"/>
      <c r="B62" s="41"/>
      <c r="C62" s="41"/>
      <c r="D62" s="41"/>
      <c r="E62" s="40"/>
      <c r="F62" s="41"/>
    </row>
    <row r="63" spans="1:6" x14ac:dyDescent="0.25">
      <c r="A63" s="41"/>
      <c r="B63" s="41"/>
      <c r="C63" s="41"/>
      <c r="D63" s="41"/>
      <c r="E63" s="40"/>
      <c r="F63" s="41"/>
    </row>
    <row r="64" spans="1:6" x14ac:dyDescent="0.25">
      <c r="A64" s="41"/>
      <c r="B64" s="41"/>
      <c r="C64" s="41"/>
      <c r="D64" s="41"/>
      <c r="E64" s="40"/>
      <c r="F64" s="41"/>
    </row>
    <row r="65" spans="1:6" x14ac:dyDescent="0.25">
      <c r="A65" s="410"/>
      <c r="B65" s="410"/>
      <c r="C65" s="410"/>
      <c r="D65" s="410"/>
      <c r="E65" s="411"/>
      <c r="F65" s="410"/>
    </row>
    <row r="66" spans="1:6" x14ac:dyDescent="0.25">
      <c r="A66" s="410"/>
      <c r="B66" s="410"/>
      <c r="C66" s="410"/>
      <c r="D66" s="410"/>
      <c r="E66" s="411"/>
      <c r="F66" s="410"/>
    </row>
    <row r="67" spans="1:6" x14ac:dyDescent="0.25">
      <c r="A67" s="410"/>
      <c r="B67" s="410"/>
      <c r="C67" s="410"/>
      <c r="D67" s="410"/>
      <c r="E67" s="411"/>
      <c r="F67" s="410"/>
    </row>
    <row r="68" spans="1:6" x14ac:dyDescent="0.25">
      <c r="A68" s="410"/>
      <c r="B68" s="410"/>
      <c r="C68" s="410"/>
      <c r="D68" s="410"/>
      <c r="E68" s="411"/>
      <c r="F68" s="410"/>
    </row>
    <row r="69" spans="1:6" x14ac:dyDescent="0.25">
      <c r="A69" s="410"/>
      <c r="B69" s="410"/>
      <c r="C69" s="410"/>
      <c r="D69" s="410"/>
      <c r="E69" s="411"/>
      <c r="F69" s="410"/>
    </row>
    <row r="70" spans="1:6" x14ac:dyDescent="0.25">
      <c r="A70" s="410"/>
      <c r="B70" s="410"/>
      <c r="C70" s="410"/>
      <c r="D70" s="410"/>
      <c r="E70" s="411"/>
      <c r="F70" s="410"/>
    </row>
    <row r="71" spans="1:6" x14ac:dyDescent="0.25">
      <c r="A71" s="410"/>
      <c r="B71" s="410"/>
      <c r="C71" s="410"/>
      <c r="D71" s="410"/>
      <c r="E71" s="411"/>
      <c r="F71" s="410"/>
    </row>
    <row r="72" spans="1:6" x14ac:dyDescent="0.25">
      <c r="A72" s="410"/>
      <c r="B72" s="410"/>
      <c r="C72" s="410"/>
      <c r="D72" s="410"/>
      <c r="E72" s="411"/>
      <c r="F72" s="410"/>
    </row>
    <row r="73" spans="1:6" x14ac:dyDescent="0.25">
      <c r="A73" s="410"/>
      <c r="B73" s="410"/>
      <c r="C73" s="410"/>
      <c r="D73" s="410"/>
      <c r="E73" s="411"/>
      <c r="F73" s="410"/>
    </row>
    <row r="74" spans="1:6" x14ac:dyDescent="0.25">
      <c r="A74" s="410"/>
      <c r="B74" s="410"/>
      <c r="C74" s="410"/>
      <c r="D74" s="410"/>
      <c r="E74" s="411"/>
      <c r="F74" s="410"/>
    </row>
    <row r="75" spans="1:6" x14ac:dyDescent="0.25">
      <c r="A75" s="410"/>
      <c r="B75" s="410"/>
      <c r="C75" s="410"/>
      <c r="D75" s="410"/>
      <c r="E75" s="411"/>
      <c r="F75" s="410"/>
    </row>
    <row r="76" spans="1:6" x14ac:dyDescent="0.25">
      <c r="A76" s="410"/>
      <c r="B76" s="410"/>
      <c r="C76" s="410"/>
      <c r="D76" s="410"/>
      <c r="E76" s="411"/>
      <c r="F76" s="410"/>
    </row>
    <row r="77" spans="1:6" x14ac:dyDescent="0.25">
      <c r="A77" s="410"/>
      <c r="B77" s="410"/>
      <c r="C77" s="410"/>
      <c r="D77" s="410"/>
      <c r="E77" s="411"/>
      <c r="F77" s="410"/>
    </row>
    <row r="78" spans="1:6" x14ac:dyDescent="0.25">
      <c r="A78" s="410"/>
      <c r="B78" s="410"/>
      <c r="C78" s="410"/>
      <c r="D78" s="410"/>
      <c r="E78" s="411"/>
      <c r="F78" s="410"/>
    </row>
    <row r="79" spans="1:6" x14ac:dyDescent="0.25">
      <c r="A79" s="410"/>
      <c r="B79" s="410"/>
      <c r="C79" s="410"/>
      <c r="D79" s="410"/>
      <c r="E79" s="411"/>
      <c r="F79" s="410"/>
    </row>
    <row r="80" spans="1:6" x14ac:dyDescent="0.25">
      <c r="A80" s="410"/>
      <c r="B80" s="410"/>
      <c r="C80" s="410"/>
      <c r="D80" s="410"/>
      <c r="E80" s="411"/>
      <c r="F80" s="410"/>
    </row>
    <row r="81" spans="1:6" x14ac:dyDescent="0.25">
      <c r="A81" s="410"/>
      <c r="B81" s="410"/>
      <c r="C81" s="410"/>
      <c r="D81" s="410"/>
      <c r="E81" s="411"/>
      <c r="F81" s="410"/>
    </row>
    <row r="82" spans="1:6" x14ac:dyDescent="0.25">
      <c r="A82" s="410"/>
      <c r="B82" s="410"/>
      <c r="C82" s="410"/>
      <c r="D82" s="410"/>
      <c r="E82" s="411"/>
      <c r="F82" s="410"/>
    </row>
    <row r="83" spans="1:6" x14ac:dyDescent="0.25">
      <c r="A83" s="410"/>
      <c r="B83" s="410"/>
      <c r="C83" s="410"/>
      <c r="D83" s="410"/>
      <c r="E83" s="411"/>
      <c r="F83" s="410"/>
    </row>
    <row r="84" spans="1:6" x14ac:dyDescent="0.25">
      <c r="A84" s="410"/>
      <c r="B84" s="410"/>
      <c r="C84" s="410"/>
      <c r="D84" s="410"/>
      <c r="E84" s="411"/>
      <c r="F84" s="410"/>
    </row>
    <row r="85" spans="1:6" x14ac:dyDescent="0.25">
      <c r="A85" s="410"/>
      <c r="B85" s="410"/>
      <c r="C85" s="410"/>
      <c r="D85" s="410"/>
      <c r="E85" s="411"/>
      <c r="F85" s="410"/>
    </row>
    <row r="86" spans="1:6" x14ac:dyDescent="0.25">
      <c r="A86" s="410"/>
      <c r="B86" s="410"/>
      <c r="C86" s="410"/>
      <c r="D86" s="410"/>
      <c r="E86" s="411"/>
      <c r="F86" s="410"/>
    </row>
    <row r="87" spans="1:6" x14ac:dyDescent="0.25">
      <c r="A87" s="410"/>
      <c r="B87" s="410"/>
      <c r="C87" s="410"/>
      <c r="D87" s="410"/>
      <c r="E87" s="411"/>
      <c r="F87" s="410"/>
    </row>
    <row r="88" spans="1:6" x14ac:dyDescent="0.25">
      <c r="A88" s="410"/>
      <c r="B88" s="410"/>
      <c r="C88" s="410"/>
      <c r="D88" s="410"/>
      <c r="E88" s="411"/>
      <c r="F88" s="410"/>
    </row>
    <row r="89" spans="1:6" x14ac:dyDescent="0.25">
      <c r="A89" s="410"/>
      <c r="B89" s="410"/>
      <c r="C89" s="410"/>
      <c r="D89" s="410"/>
      <c r="E89" s="411"/>
      <c r="F89" s="410"/>
    </row>
    <row r="90" spans="1:6" x14ac:dyDescent="0.25">
      <c r="A90" s="410"/>
      <c r="B90" s="410"/>
      <c r="C90" s="410"/>
      <c r="D90" s="410"/>
      <c r="E90" s="411"/>
      <c r="F90" s="410"/>
    </row>
    <row r="91" spans="1:6" x14ac:dyDescent="0.25">
      <c r="A91" s="410"/>
      <c r="B91" s="410"/>
      <c r="C91" s="410"/>
      <c r="D91" s="410"/>
      <c r="E91" s="411"/>
      <c r="F91" s="410"/>
    </row>
    <row r="92" spans="1:6" x14ac:dyDescent="0.25">
      <c r="A92" s="410"/>
      <c r="B92" s="410"/>
      <c r="C92" s="410"/>
      <c r="D92" s="410"/>
      <c r="E92" s="411"/>
      <c r="F92" s="410"/>
    </row>
    <row r="93" spans="1:6" x14ac:dyDescent="0.25">
      <c r="A93" s="410"/>
      <c r="B93" s="410"/>
      <c r="C93" s="410"/>
      <c r="D93" s="410"/>
      <c r="E93" s="411"/>
      <c r="F93" s="410"/>
    </row>
    <row r="94" spans="1:6" x14ac:dyDescent="0.25">
      <c r="A94" s="410"/>
      <c r="B94" s="410"/>
      <c r="C94" s="410"/>
      <c r="D94" s="410"/>
      <c r="E94" s="411"/>
      <c r="F94" s="410"/>
    </row>
    <row r="95" spans="1:6" x14ac:dyDescent="0.25">
      <c r="A95" s="410"/>
      <c r="B95" s="410"/>
      <c r="C95" s="410"/>
      <c r="D95" s="410"/>
      <c r="E95" s="411"/>
      <c r="F95" s="410"/>
    </row>
    <row r="96" spans="1:6" x14ac:dyDescent="0.25">
      <c r="A96" s="410"/>
      <c r="B96" s="410"/>
      <c r="C96" s="410"/>
      <c r="D96" s="410"/>
      <c r="E96" s="411"/>
      <c r="F96" s="410"/>
    </row>
    <row r="97" spans="1:6" x14ac:dyDescent="0.25">
      <c r="A97" s="410"/>
      <c r="B97" s="410"/>
      <c r="C97" s="410"/>
      <c r="D97" s="410"/>
      <c r="E97" s="411"/>
      <c r="F97" s="410"/>
    </row>
    <row r="98" spans="1:6" x14ac:dyDescent="0.25">
      <c r="A98" s="410"/>
      <c r="B98" s="410"/>
      <c r="C98" s="410"/>
      <c r="D98" s="410"/>
      <c r="E98" s="411"/>
      <c r="F98" s="410"/>
    </row>
    <row r="99" spans="1:6" x14ac:dyDescent="0.25">
      <c r="A99" s="410"/>
      <c r="B99" s="410"/>
      <c r="C99" s="410"/>
      <c r="D99" s="410"/>
      <c r="E99" s="411"/>
      <c r="F99" s="410"/>
    </row>
    <row r="100" spans="1:6" x14ac:dyDescent="0.25">
      <c r="A100" s="410"/>
      <c r="B100" s="410"/>
      <c r="C100" s="410"/>
      <c r="D100" s="410"/>
      <c r="E100" s="411"/>
      <c r="F100" s="410"/>
    </row>
    <row r="101" spans="1:6" x14ac:dyDescent="0.25">
      <c r="A101" s="410"/>
      <c r="B101" s="410"/>
      <c r="C101" s="410"/>
      <c r="D101" s="410"/>
      <c r="E101" s="411"/>
      <c r="F101" s="410"/>
    </row>
    <row r="102" spans="1:6" x14ac:dyDescent="0.25">
      <c r="A102" s="410"/>
      <c r="B102" s="410"/>
      <c r="C102" s="410"/>
      <c r="D102" s="410"/>
      <c r="E102" s="411"/>
      <c r="F102" s="410"/>
    </row>
    <row r="103" spans="1:6" x14ac:dyDescent="0.25">
      <c r="A103" s="410"/>
      <c r="B103" s="410"/>
      <c r="C103" s="410"/>
      <c r="D103" s="410"/>
      <c r="E103" s="411"/>
      <c r="F103" s="410"/>
    </row>
    <row r="104" spans="1:6" x14ac:dyDescent="0.25">
      <c r="A104" s="410"/>
      <c r="B104" s="410"/>
      <c r="C104" s="410"/>
      <c r="D104" s="410"/>
      <c r="E104" s="411"/>
      <c r="F104" s="410"/>
    </row>
    <row r="105" spans="1:6" x14ac:dyDescent="0.25">
      <c r="A105" s="410"/>
      <c r="B105" s="410"/>
      <c r="C105" s="410"/>
      <c r="D105" s="410"/>
      <c r="E105" s="411"/>
      <c r="F105" s="410"/>
    </row>
    <row r="106" spans="1:6" x14ac:dyDescent="0.25">
      <c r="A106" s="410"/>
      <c r="B106" s="410"/>
      <c r="C106" s="410"/>
      <c r="D106" s="410"/>
      <c r="E106" s="411"/>
      <c r="F106" s="410"/>
    </row>
    <row r="107" spans="1:6" x14ac:dyDescent="0.25">
      <c r="A107" s="410"/>
      <c r="B107" s="410"/>
      <c r="C107" s="410"/>
      <c r="D107" s="410"/>
      <c r="E107" s="411"/>
      <c r="F107" s="410"/>
    </row>
    <row r="108" spans="1:6" x14ac:dyDescent="0.25">
      <c r="A108" s="410"/>
      <c r="B108" s="410"/>
      <c r="C108" s="410"/>
      <c r="D108" s="410"/>
      <c r="E108" s="411"/>
      <c r="F108" s="410"/>
    </row>
    <row r="109" spans="1:6" x14ac:dyDescent="0.25">
      <c r="A109" s="410"/>
      <c r="B109" s="410"/>
      <c r="C109" s="410"/>
      <c r="D109" s="410"/>
      <c r="E109" s="411"/>
      <c r="F109" s="410"/>
    </row>
    <row r="110" spans="1:6" x14ac:dyDescent="0.25">
      <c r="A110" s="410"/>
      <c r="B110" s="410"/>
      <c r="C110" s="410"/>
      <c r="D110" s="410"/>
      <c r="E110" s="411"/>
      <c r="F110" s="410"/>
    </row>
    <row r="111" spans="1:6" x14ac:dyDescent="0.25">
      <c r="A111" s="410"/>
      <c r="B111" s="410"/>
      <c r="C111" s="410"/>
      <c r="D111" s="410"/>
      <c r="E111" s="411"/>
      <c r="F111" s="410"/>
    </row>
    <row r="112" spans="1:6" x14ac:dyDescent="0.25">
      <c r="A112" s="410"/>
      <c r="B112" s="410"/>
      <c r="C112" s="410"/>
      <c r="D112" s="410"/>
      <c r="E112" s="411"/>
      <c r="F112" s="410"/>
    </row>
    <row r="113" spans="1:6" x14ac:dyDescent="0.25">
      <c r="A113" s="410"/>
      <c r="B113" s="410"/>
      <c r="C113" s="410"/>
      <c r="D113" s="410"/>
      <c r="E113" s="411"/>
      <c r="F113" s="410"/>
    </row>
    <row r="114" spans="1:6" x14ac:dyDescent="0.25">
      <c r="A114" s="410"/>
      <c r="B114" s="410"/>
      <c r="C114" s="410"/>
      <c r="D114" s="410"/>
      <c r="E114" s="411"/>
      <c r="F114" s="410"/>
    </row>
    <row r="115" spans="1:6" x14ac:dyDescent="0.25">
      <c r="A115" s="410"/>
      <c r="B115" s="410"/>
      <c r="C115" s="410"/>
      <c r="D115" s="410"/>
      <c r="E115" s="411"/>
      <c r="F115" s="410"/>
    </row>
    <row r="116" spans="1:6" x14ac:dyDescent="0.25">
      <c r="A116" s="410"/>
      <c r="B116" s="410"/>
      <c r="C116" s="410"/>
      <c r="D116" s="410"/>
      <c r="E116" s="411"/>
      <c r="F116" s="410"/>
    </row>
    <row r="117" spans="1:6" x14ac:dyDescent="0.25">
      <c r="A117" s="410"/>
      <c r="B117" s="410"/>
      <c r="C117" s="410"/>
      <c r="D117" s="410"/>
      <c r="E117" s="411"/>
      <c r="F117" s="410"/>
    </row>
    <row r="118" spans="1:6" x14ac:dyDescent="0.25">
      <c r="A118" s="410"/>
      <c r="B118" s="410"/>
      <c r="C118" s="410"/>
      <c r="D118" s="410"/>
      <c r="E118" s="411"/>
      <c r="F118" s="410"/>
    </row>
    <row r="119" spans="1:6" x14ac:dyDescent="0.25">
      <c r="A119" s="410"/>
      <c r="B119" s="410"/>
      <c r="C119" s="410"/>
      <c r="D119" s="410"/>
      <c r="E119" s="411"/>
      <c r="F119" s="410"/>
    </row>
    <row r="120" spans="1:6" x14ac:dyDescent="0.25">
      <c r="A120" s="410"/>
      <c r="B120" s="410"/>
      <c r="C120" s="410"/>
      <c r="D120" s="410"/>
      <c r="E120" s="411"/>
      <c r="F120" s="410"/>
    </row>
    <row r="121" spans="1:6" x14ac:dyDescent="0.25">
      <c r="A121" s="410"/>
      <c r="B121" s="410"/>
      <c r="C121" s="410"/>
      <c r="D121" s="410"/>
      <c r="E121" s="411"/>
      <c r="F121" s="410"/>
    </row>
    <row r="122" spans="1:6" x14ac:dyDescent="0.25">
      <c r="A122" s="410"/>
      <c r="B122" s="410"/>
      <c r="C122" s="410"/>
      <c r="D122" s="410"/>
      <c r="E122" s="411"/>
      <c r="F122" s="410"/>
    </row>
    <row r="123" spans="1:6" x14ac:dyDescent="0.25">
      <c r="A123" s="410"/>
      <c r="B123" s="410"/>
      <c r="C123" s="410"/>
      <c r="D123" s="410"/>
      <c r="E123" s="411"/>
      <c r="F123" s="410"/>
    </row>
    <row r="124" spans="1:6" x14ac:dyDescent="0.25">
      <c r="A124" s="410"/>
      <c r="B124" s="410"/>
      <c r="C124" s="410"/>
      <c r="D124" s="410"/>
      <c r="E124" s="411"/>
      <c r="F124" s="410"/>
    </row>
    <row r="125" spans="1:6" x14ac:dyDescent="0.25">
      <c r="A125" s="410"/>
      <c r="B125" s="410"/>
      <c r="C125" s="410"/>
      <c r="D125" s="410"/>
      <c r="E125" s="411"/>
      <c r="F125" s="410"/>
    </row>
    <row r="126" spans="1:6" x14ac:dyDescent="0.25">
      <c r="A126" s="410"/>
      <c r="B126" s="410"/>
      <c r="C126" s="410"/>
      <c r="D126" s="410"/>
      <c r="E126" s="411"/>
      <c r="F126" s="410"/>
    </row>
    <row r="127" spans="1:6" x14ac:dyDescent="0.25">
      <c r="A127" s="410"/>
      <c r="B127" s="410"/>
      <c r="C127" s="410"/>
      <c r="D127" s="410"/>
      <c r="E127" s="411"/>
      <c r="F127" s="410"/>
    </row>
    <row r="128" spans="1:6" x14ac:dyDescent="0.25">
      <c r="A128" s="410"/>
      <c r="B128" s="410"/>
      <c r="C128" s="410"/>
      <c r="D128" s="410"/>
      <c r="E128" s="411"/>
      <c r="F128" s="410"/>
    </row>
    <row r="129" spans="1:6" x14ac:dyDescent="0.25">
      <c r="A129" s="410"/>
      <c r="B129" s="410"/>
      <c r="C129" s="410"/>
      <c r="D129" s="410"/>
      <c r="E129" s="411"/>
      <c r="F129" s="410"/>
    </row>
    <row r="130" spans="1:6" x14ac:dyDescent="0.25">
      <c r="A130" s="410"/>
      <c r="B130" s="410"/>
      <c r="C130" s="410"/>
      <c r="D130" s="410"/>
      <c r="E130" s="411"/>
      <c r="F130" s="410"/>
    </row>
    <row r="131" spans="1:6" x14ac:dyDescent="0.25">
      <c r="A131" s="410"/>
      <c r="B131" s="410"/>
      <c r="C131" s="410"/>
      <c r="D131" s="410"/>
      <c r="E131" s="411"/>
      <c r="F131" s="410"/>
    </row>
    <row r="132" spans="1:6" x14ac:dyDescent="0.25">
      <c r="A132" s="410"/>
      <c r="B132" s="410"/>
      <c r="C132" s="410"/>
      <c r="D132" s="410"/>
      <c r="E132" s="411"/>
      <c r="F132" s="410"/>
    </row>
    <row r="133" spans="1:6" x14ac:dyDescent="0.25">
      <c r="A133" s="410"/>
      <c r="B133" s="410"/>
      <c r="C133" s="410"/>
      <c r="D133" s="410"/>
      <c r="E133" s="411"/>
      <c r="F133" s="410"/>
    </row>
    <row r="134" spans="1:6" x14ac:dyDescent="0.25">
      <c r="A134" s="410"/>
      <c r="B134" s="410"/>
      <c r="C134" s="410"/>
      <c r="D134" s="410"/>
      <c r="E134" s="411"/>
      <c r="F134" s="410"/>
    </row>
    <row r="135" spans="1:6" x14ac:dyDescent="0.25">
      <c r="A135" s="410"/>
      <c r="B135" s="410"/>
      <c r="C135" s="410"/>
      <c r="D135" s="410"/>
      <c r="E135" s="411"/>
      <c r="F135" s="410"/>
    </row>
    <row r="136" spans="1:6" x14ac:dyDescent="0.25">
      <c r="A136" s="410"/>
      <c r="B136" s="410"/>
      <c r="C136" s="410"/>
      <c r="D136" s="410"/>
      <c r="E136" s="411"/>
      <c r="F136" s="410"/>
    </row>
    <row r="137" spans="1:6" x14ac:dyDescent="0.25">
      <c r="A137" s="410"/>
      <c r="B137" s="410"/>
      <c r="C137" s="410"/>
      <c r="D137" s="410"/>
      <c r="E137" s="411"/>
      <c r="F137" s="410"/>
    </row>
    <row r="138" spans="1:6" x14ac:dyDescent="0.25">
      <c r="A138" s="410"/>
      <c r="B138" s="410"/>
      <c r="C138" s="410"/>
      <c r="D138" s="410"/>
      <c r="E138" s="411"/>
      <c r="F138" s="410"/>
    </row>
    <row r="139" spans="1:6" x14ac:dyDescent="0.25">
      <c r="A139" s="410"/>
      <c r="B139" s="410"/>
      <c r="C139" s="410"/>
      <c r="D139" s="410"/>
      <c r="E139" s="411"/>
      <c r="F139" s="410"/>
    </row>
    <row r="140" spans="1:6" x14ac:dyDescent="0.25">
      <c r="A140" s="410"/>
      <c r="B140" s="410"/>
      <c r="C140" s="410"/>
      <c r="D140" s="410"/>
      <c r="E140" s="411"/>
      <c r="F140" s="410"/>
    </row>
    <row r="141" spans="1:6" x14ac:dyDescent="0.25">
      <c r="A141" s="410"/>
      <c r="B141" s="410"/>
      <c r="C141" s="410"/>
      <c r="D141" s="410"/>
      <c r="E141" s="411"/>
      <c r="F141" s="410"/>
    </row>
    <row r="142" spans="1:6" x14ac:dyDescent="0.25">
      <c r="A142" s="410"/>
      <c r="B142" s="410"/>
      <c r="C142" s="410"/>
      <c r="D142" s="410"/>
      <c r="E142" s="411"/>
      <c r="F142" s="410"/>
    </row>
    <row r="143" spans="1:6" x14ac:dyDescent="0.25">
      <c r="A143" s="410"/>
      <c r="B143" s="410"/>
      <c r="C143" s="410"/>
      <c r="D143" s="410"/>
      <c r="E143" s="411"/>
      <c r="F143" s="410"/>
    </row>
    <row r="144" spans="1:6" x14ac:dyDescent="0.25">
      <c r="A144" s="410"/>
      <c r="B144" s="410"/>
      <c r="C144" s="410"/>
      <c r="D144" s="410"/>
      <c r="E144" s="411"/>
      <c r="F144" s="410"/>
    </row>
    <row r="145" spans="1:6" x14ac:dyDescent="0.25">
      <c r="A145" s="410"/>
      <c r="B145" s="410"/>
      <c r="C145" s="410"/>
      <c r="D145" s="410"/>
      <c r="E145" s="411"/>
      <c r="F145" s="410"/>
    </row>
    <row r="146" spans="1:6" x14ac:dyDescent="0.25">
      <c r="A146" s="410"/>
      <c r="B146" s="410"/>
      <c r="C146" s="410"/>
      <c r="D146" s="410"/>
      <c r="E146" s="411"/>
      <c r="F146" s="410"/>
    </row>
    <row r="147" spans="1:6" x14ac:dyDescent="0.25">
      <c r="A147" s="410"/>
      <c r="B147" s="410"/>
      <c r="C147" s="410"/>
      <c r="D147" s="410"/>
      <c r="E147" s="411"/>
      <c r="F147" s="410"/>
    </row>
    <row r="148" spans="1:6" x14ac:dyDescent="0.25">
      <c r="A148" s="410"/>
      <c r="B148" s="410"/>
      <c r="C148" s="410"/>
      <c r="D148" s="410"/>
      <c r="E148" s="411"/>
      <c r="F148" s="410"/>
    </row>
    <row r="149" spans="1:6" x14ac:dyDescent="0.25">
      <c r="A149" s="410"/>
      <c r="B149" s="410"/>
      <c r="C149" s="410"/>
      <c r="D149" s="410"/>
      <c r="E149" s="411"/>
      <c r="F149" s="410"/>
    </row>
    <row r="150" spans="1:6" x14ac:dyDescent="0.25">
      <c r="A150" s="410"/>
      <c r="B150" s="410"/>
      <c r="C150" s="410"/>
      <c r="D150" s="410"/>
      <c r="E150" s="411"/>
      <c r="F150" s="410"/>
    </row>
    <row r="151" spans="1:6" x14ac:dyDescent="0.25">
      <c r="A151" s="410"/>
      <c r="B151" s="410"/>
      <c r="C151" s="410"/>
      <c r="D151" s="410"/>
      <c r="E151" s="411"/>
      <c r="F151" s="410"/>
    </row>
    <row r="152" spans="1:6" x14ac:dyDescent="0.25">
      <c r="A152" s="410"/>
      <c r="B152" s="410"/>
      <c r="C152" s="410"/>
      <c r="D152" s="410"/>
      <c r="E152" s="411"/>
      <c r="F152" s="410"/>
    </row>
    <row r="153" spans="1:6" x14ac:dyDescent="0.25">
      <c r="A153" s="410"/>
      <c r="B153" s="410"/>
      <c r="C153" s="410"/>
      <c r="D153" s="410"/>
      <c r="E153" s="411"/>
      <c r="F153" s="410"/>
    </row>
    <row r="154" spans="1:6" x14ac:dyDescent="0.25">
      <c r="A154" s="410"/>
      <c r="B154" s="410"/>
      <c r="C154" s="410"/>
      <c r="D154" s="410"/>
      <c r="E154" s="411"/>
      <c r="F154" s="410"/>
    </row>
    <row r="155" spans="1:6" x14ac:dyDescent="0.25">
      <c r="A155" s="410"/>
      <c r="B155" s="410"/>
      <c r="C155" s="410"/>
      <c r="D155" s="410"/>
      <c r="E155" s="411"/>
      <c r="F155" s="410"/>
    </row>
    <row r="156" spans="1:6" x14ac:dyDescent="0.25">
      <c r="A156" s="410"/>
      <c r="B156" s="410"/>
      <c r="C156" s="410"/>
      <c r="D156" s="410"/>
      <c r="E156" s="411"/>
      <c r="F156" s="410"/>
    </row>
    <row r="157" spans="1:6" x14ac:dyDescent="0.25">
      <c r="A157" s="410"/>
      <c r="B157" s="410"/>
      <c r="C157" s="410"/>
      <c r="D157" s="410"/>
      <c r="E157" s="411"/>
      <c r="F157" s="410"/>
    </row>
    <row r="158" spans="1:6" x14ac:dyDescent="0.25">
      <c r="A158" s="410"/>
      <c r="B158" s="410"/>
      <c r="C158" s="410"/>
      <c r="D158" s="410"/>
      <c r="E158" s="411"/>
      <c r="F158" s="410"/>
    </row>
    <row r="159" spans="1:6" x14ac:dyDescent="0.25">
      <c r="A159" s="410"/>
      <c r="B159" s="410"/>
      <c r="C159" s="410"/>
      <c r="D159" s="410"/>
      <c r="E159" s="411"/>
      <c r="F159" s="410"/>
    </row>
    <row r="160" spans="1:6" x14ac:dyDescent="0.25">
      <c r="A160" s="410"/>
      <c r="B160" s="410"/>
      <c r="C160" s="410"/>
      <c r="D160" s="410"/>
      <c r="E160" s="411"/>
      <c r="F160" s="410"/>
    </row>
    <row r="161" spans="1:6" x14ac:dyDescent="0.25">
      <c r="A161" s="410"/>
      <c r="B161" s="410"/>
      <c r="C161" s="410"/>
      <c r="D161" s="410"/>
      <c r="E161" s="411"/>
      <c r="F161" s="410"/>
    </row>
    <row r="162" spans="1:6" x14ac:dyDescent="0.25">
      <c r="A162" s="410"/>
      <c r="B162" s="410"/>
      <c r="C162" s="410"/>
      <c r="D162" s="410"/>
      <c r="E162" s="411"/>
      <c r="F162" s="410"/>
    </row>
    <row r="163" spans="1:6" x14ac:dyDescent="0.25">
      <c r="A163" s="410"/>
      <c r="B163" s="410"/>
      <c r="C163" s="410"/>
      <c r="D163" s="410"/>
      <c r="E163" s="411"/>
      <c r="F163" s="410"/>
    </row>
    <row r="164" spans="1:6" x14ac:dyDescent="0.25">
      <c r="A164" s="410"/>
      <c r="B164" s="410"/>
      <c r="C164" s="410"/>
      <c r="D164" s="410"/>
      <c r="E164" s="411"/>
      <c r="F164" s="410"/>
    </row>
    <row r="165" spans="1:6" x14ac:dyDescent="0.25">
      <c r="A165" s="410"/>
      <c r="B165" s="410"/>
      <c r="C165" s="410"/>
      <c r="D165" s="410"/>
      <c r="E165" s="411"/>
      <c r="F165" s="410"/>
    </row>
    <row r="166" spans="1:6" x14ac:dyDescent="0.25">
      <c r="A166" s="410"/>
      <c r="B166" s="410"/>
      <c r="C166" s="410"/>
      <c r="D166" s="410"/>
      <c r="E166" s="411"/>
      <c r="F166" s="410"/>
    </row>
    <row r="167" spans="1:6" x14ac:dyDescent="0.25">
      <c r="A167" s="410"/>
      <c r="B167" s="410"/>
      <c r="C167" s="410"/>
      <c r="D167" s="410"/>
      <c r="E167" s="411"/>
      <c r="F167" s="410"/>
    </row>
    <row r="168" spans="1:6" x14ac:dyDescent="0.25">
      <c r="A168" s="410"/>
      <c r="B168" s="410"/>
      <c r="C168" s="410"/>
      <c r="D168" s="410"/>
      <c r="E168" s="411"/>
      <c r="F168" s="410"/>
    </row>
    <row r="169" spans="1:6" x14ac:dyDescent="0.25">
      <c r="A169" s="410"/>
      <c r="B169" s="410"/>
      <c r="C169" s="410"/>
      <c r="D169" s="410"/>
      <c r="E169" s="411"/>
      <c r="F169" s="410"/>
    </row>
    <row r="170" spans="1:6" x14ac:dyDescent="0.25">
      <c r="A170" s="410"/>
      <c r="B170" s="410"/>
      <c r="C170" s="410"/>
      <c r="D170" s="410"/>
      <c r="E170" s="411"/>
      <c r="F170" s="410"/>
    </row>
    <row r="171" spans="1:6" x14ac:dyDescent="0.25">
      <c r="A171" s="410"/>
      <c r="B171" s="410"/>
      <c r="C171" s="410"/>
      <c r="D171" s="410"/>
      <c r="E171" s="411"/>
      <c r="F171" s="410"/>
    </row>
    <row r="172" spans="1:6" x14ac:dyDescent="0.25">
      <c r="A172" s="410"/>
      <c r="B172" s="410"/>
      <c r="C172" s="410"/>
      <c r="D172" s="410"/>
      <c r="E172" s="411"/>
      <c r="F172" s="410"/>
    </row>
    <row r="173" spans="1:6" x14ac:dyDescent="0.25">
      <c r="A173" s="410"/>
      <c r="B173" s="410"/>
      <c r="C173" s="410"/>
      <c r="D173" s="410"/>
      <c r="E173" s="411"/>
      <c r="F173" s="410"/>
    </row>
    <row r="174" spans="1:6" x14ac:dyDescent="0.25">
      <c r="A174" s="410"/>
      <c r="B174" s="410"/>
      <c r="C174" s="410"/>
      <c r="D174" s="410"/>
      <c r="E174" s="411"/>
      <c r="F174" s="410"/>
    </row>
    <row r="175" spans="1:6" x14ac:dyDescent="0.25">
      <c r="A175" s="410"/>
      <c r="B175" s="410"/>
      <c r="C175" s="410"/>
      <c r="D175" s="410"/>
      <c r="E175" s="411"/>
      <c r="F175" s="410"/>
    </row>
    <row r="176" spans="1:6" x14ac:dyDescent="0.25">
      <c r="A176" s="410"/>
      <c r="B176" s="410"/>
      <c r="C176" s="410"/>
      <c r="D176" s="410"/>
      <c r="E176" s="411"/>
      <c r="F176" s="410"/>
    </row>
    <row r="177" spans="1:6" x14ac:dyDescent="0.25">
      <c r="A177" s="410"/>
      <c r="B177" s="410"/>
      <c r="C177" s="410"/>
      <c r="D177" s="410"/>
      <c r="E177" s="411"/>
      <c r="F177" s="410"/>
    </row>
    <row r="178" spans="1:6" x14ac:dyDescent="0.25">
      <c r="A178" s="410"/>
      <c r="B178" s="410"/>
      <c r="C178" s="410"/>
      <c r="D178" s="410"/>
      <c r="E178" s="411"/>
      <c r="F178" s="410"/>
    </row>
    <row r="179" spans="1:6" x14ac:dyDescent="0.25">
      <c r="A179" s="410"/>
      <c r="B179" s="410"/>
      <c r="C179" s="410"/>
      <c r="D179" s="410"/>
      <c r="E179" s="411"/>
      <c r="F179" s="410"/>
    </row>
    <row r="180" spans="1:6" x14ac:dyDescent="0.25">
      <c r="A180" s="410"/>
      <c r="B180" s="410"/>
      <c r="C180" s="410"/>
      <c r="D180" s="410"/>
      <c r="E180" s="411"/>
      <c r="F180" s="410"/>
    </row>
    <row r="181" spans="1:6" x14ac:dyDescent="0.25">
      <c r="A181" s="410"/>
      <c r="B181" s="410"/>
      <c r="C181" s="410"/>
      <c r="D181" s="410"/>
      <c r="E181" s="411"/>
      <c r="F181" s="410"/>
    </row>
    <row r="182" spans="1:6" x14ac:dyDescent="0.25">
      <c r="A182" s="410"/>
      <c r="B182" s="410"/>
      <c r="C182" s="410"/>
      <c r="D182" s="410"/>
      <c r="E182" s="411"/>
      <c r="F182" s="410"/>
    </row>
    <row r="183" spans="1:6" x14ac:dyDescent="0.25">
      <c r="A183" s="410"/>
      <c r="B183" s="410"/>
      <c r="C183" s="410"/>
      <c r="D183" s="410"/>
      <c r="E183" s="411"/>
      <c r="F183" s="410"/>
    </row>
    <row r="184" spans="1:6" x14ac:dyDescent="0.25">
      <c r="A184" s="410"/>
      <c r="B184" s="410"/>
      <c r="C184" s="410"/>
      <c r="D184" s="410"/>
      <c r="E184" s="411"/>
      <c r="F184" s="410"/>
    </row>
    <row r="185" spans="1:6" x14ac:dyDescent="0.25">
      <c r="A185" s="410"/>
      <c r="B185" s="410"/>
      <c r="C185" s="410"/>
      <c r="D185" s="410"/>
      <c r="E185" s="411"/>
      <c r="F185" s="410"/>
    </row>
    <row r="186" spans="1:6" x14ac:dyDescent="0.25">
      <c r="A186" s="410"/>
      <c r="B186" s="410"/>
      <c r="C186" s="410"/>
      <c r="D186" s="410"/>
      <c r="E186" s="411"/>
      <c r="F186" s="410"/>
    </row>
    <row r="187" spans="1:6" x14ac:dyDescent="0.25">
      <c r="A187" s="410"/>
      <c r="B187" s="410"/>
      <c r="C187" s="410"/>
      <c r="D187" s="410"/>
      <c r="E187" s="411"/>
      <c r="F187" s="410"/>
    </row>
    <row r="188" spans="1:6" x14ac:dyDescent="0.25">
      <c r="A188" s="410"/>
      <c r="B188" s="410"/>
      <c r="C188" s="410"/>
      <c r="D188" s="410"/>
      <c r="E188" s="411"/>
      <c r="F188" s="410"/>
    </row>
    <row r="189" spans="1:6" x14ac:dyDescent="0.25">
      <c r="A189" s="410"/>
      <c r="B189" s="410"/>
      <c r="C189" s="410"/>
      <c r="D189" s="410"/>
      <c r="E189" s="411"/>
      <c r="F189" s="410"/>
    </row>
    <row r="190" spans="1:6" x14ac:dyDescent="0.25">
      <c r="A190" s="410"/>
      <c r="B190" s="410"/>
      <c r="C190" s="410"/>
      <c r="D190" s="410"/>
      <c r="E190" s="411"/>
      <c r="F190" s="410"/>
    </row>
    <row r="191" spans="1:6" x14ac:dyDescent="0.25">
      <c r="A191" s="410"/>
      <c r="B191" s="410"/>
      <c r="C191" s="410"/>
      <c r="D191" s="410"/>
      <c r="E191" s="411"/>
      <c r="F191" s="410"/>
    </row>
    <row r="192" spans="1:6" x14ac:dyDescent="0.25">
      <c r="A192" s="410"/>
      <c r="B192" s="410"/>
      <c r="C192" s="410"/>
      <c r="D192" s="410"/>
      <c r="E192" s="411"/>
      <c r="F192" s="410"/>
    </row>
    <row r="193" spans="1:6" x14ac:dyDescent="0.25">
      <c r="A193" s="410"/>
      <c r="B193" s="410"/>
      <c r="C193" s="410"/>
      <c r="D193" s="410"/>
      <c r="E193" s="411"/>
      <c r="F193" s="410"/>
    </row>
    <row r="194" spans="1:6" x14ac:dyDescent="0.25">
      <c r="A194" s="410"/>
      <c r="B194" s="410"/>
      <c r="C194" s="410"/>
      <c r="D194" s="410"/>
      <c r="E194" s="411"/>
      <c r="F194" s="410"/>
    </row>
    <row r="195" spans="1:6" x14ac:dyDescent="0.25">
      <c r="A195" s="410"/>
      <c r="B195" s="410"/>
      <c r="C195" s="410"/>
      <c r="D195" s="410"/>
      <c r="E195" s="411"/>
      <c r="F195" s="410"/>
    </row>
    <row r="196" spans="1:6" x14ac:dyDescent="0.25">
      <c r="A196" s="410"/>
      <c r="B196" s="410"/>
      <c r="C196" s="410"/>
      <c r="D196" s="410"/>
      <c r="E196" s="411"/>
      <c r="F196" s="410"/>
    </row>
    <row r="197" spans="1:6" x14ac:dyDescent="0.25">
      <c r="A197" s="410"/>
      <c r="B197" s="410"/>
      <c r="C197" s="410"/>
      <c r="D197" s="410"/>
      <c r="E197" s="411"/>
      <c r="F197" s="410"/>
    </row>
    <row r="198" spans="1:6" x14ac:dyDescent="0.25">
      <c r="A198" s="410"/>
      <c r="B198" s="410"/>
      <c r="C198" s="410"/>
      <c r="D198" s="410"/>
      <c r="E198" s="411"/>
      <c r="F198" s="410"/>
    </row>
    <row r="199" spans="1:6" x14ac:dyDescent="0.25">
      <c r="A199" s="410"/>
      <c r="B199" s="410"/>
      <c r="C199" s="410"/>
      <c r="D199" s="410"/>
      <c r="E199" s="411"/>
      <c r="F199" s="410"/>
    </row>
    <row r="200" spans="1:6" x14ac:dyDescent="0.25">
      <c r="A200" s="410"/>
      <c r="B200" s="410"/>
      <c r="C200" s="410"/>
      <c r="D200" s="410"/>
      <c r="E200" s="411"/>
      <c r="F200" s="410"/>
    </row>
    <row r="201" spans="1:6" x14ac:dyDescent="0.25">
      <c r="A201" s="410"/>
      <c r="B201" s="410"/>
      <c r="C201" s="410"/>
      <c r="D201" s="410"/>
      <c r="E201" s="411"/>
      <c r="F201" s="410"/>
    </row>
    <row r="202" spans="1:6" x14ac:dyDescent="0.25">
      <c r="A202" s="410"/>
      <c r="B202" s="410"/>
      <c r="C202" s="410"/>
      <c r="D202" s="410"/>
      <c r="E202" s="411"/>
      <c r="F202" s="410"/>
    </row>
    <row r="203" spans="1:6" x14ac:dyDescent="0.25">
      <c r="A203" s="410"/>
      <c r="B203" s="410"/>
      <c r="C203" s="410"/>
      <c r="D203" s="410"/>
      <c r="E203" s="411"/>
      <c r="F203" s="410"/>
    </row>
    <row r="204" spans="1:6" x14ac:dyDescent="0.25">
      <c r="A204" s="410"/>
      <c r="B204" s="410"/>
      <c r="C204" s="410"/>
      <c r="D204" s="410"/>
      <c r="E204" s="411"/>
      <c r="F204" s="410"/>
    </row>
    <row r="205" spans="1:6" x14ac:dyDescent="0.25">
      <c r="A205" s="410"/>
      <c r="B205" s="410"/>
      <c r="C205" s="410"/>
      <c r="D205" s="410"/>
      <c r="E205" s="411"/>
      <c r="F205" s="410"/>
    </row>
    <row r="206" spans="1:6" x14ac:dyDescent="0.25">
      <c r="A206" s="410"/>
      <c r="B206" s="410"/>
      <c r="C206" s="410"/>
      <c r="D206" s="410"/>
      <c r="E206" s="411"/>
      <c r="F206" s="410"/>
    </row>
    <row r="207" spans="1:6" x14ac:dyDescent="0.25">
      <c r="A207" s="410"/>
      <c r="B207" s="410"/>
      <c r="C207" s="410"/>
      <c r="D207" s="410"/>
      <c r="E207" s="411"/>
      <c r="F207" s="410"/>
    </row>
    <row r="208" spans="1:6" x14ac:dyDescent="0.25">
      <c r="A208" s="410"/>
      <c r="B208" s="410"/>
      <c r="C208" s="410"/>
      <c r="D208" s="410"/>
      <c r="E208" s="411"/>
      <c r="F208" s="410"/>
    </row>
    <row r="209" spans="1:6" x14ac:dyDescent="0.25">
      <c r="A209" s="410"/>
      <c r="B209" s="410"/>
      <c r="C209" s="410"/>
      <c r="D209" s="410"/>
      <c r="E209" s="411"/>
      <c r="F209" s="410"/>
    </row>
    <row r="210" spans="1:6" x14ac:dyDescent="0.25">
      <c r="A210" s="410"/>
      <c r="B210" s="410"/>
      <c r="C210" s="410"/>
      <c r="D210" s="410"/>
      <c r="E210" s="411"/>
      <c r="F210" s="410"/>
    </row>
    <row r="211" spans="1:6" x14ac:dyDescent="0.25">
      <c r="A211" s="410"/>
      <c r="B211" s="410"/>
      <c r="C211" s="410"/>
      <c r="D211" s="410"/>
      <c r="E211" s="411"/>
      <c r="F211" s="410"/>
    </row>
    <row r="212" spans="1:6" x14ac:dyDescent="0.25">
      <c r="A212" s="410"/>
      <c r="B212" s="410"/>
      <c r="C212" s="410"/>
      <c r="D212" s="410"/>
      <c r="E212" s="411"/>
      <c r="F212" s="410"/>
    </row>
    <row r="213" spans="1:6" x14ac:dyDescent="0.25">
      <c r="A213" s="410"/>
      <c r="B213" s="410"/>
      <c r="C213" s="410"/>
      <c r="D213" s="410"/>
      <c r="E213" s="411"/>
      <c r="F213" s="410"/>
    </row>
    <row r="214" spans="1:6" x14ac:dyDescent="0.25">
      <c r="A214" s="410"/>
      <c r="B214" s="410"/>
      <c r="C214" s="410"/>
      <c r="D214" s="410"/>
      <c r="E214" s="411"/>
      <c r="F214" s="410"/>
    </row>
    <row r="215" spans="1:6" x14ac:dyDescent="0.25">
      <c r="A215" s="410"/>
      <c r="B215" s="410"/>
      <c r="C215" s="410"/>
      <c r="D215" s="410"/>
      <c r="E215" s="411"/>
      <c r="F215" s="410"/>
    </row>
    <row r="216" spans="1:6" x14ac:dyDescent="0.25">
      <c r="A216" s="410"/>
      <c r="B216" s="410"/>
      <c r="C216" s="410"/>
      <c r="D216" s="410"/>
      <c r="E216" s="411"/>
      <c r="F216" s="410"/>
    </row>
    <row r="217" spans="1:6" x14ac:dyDescent="0.25">
      <c r="A217" s="410"/>
      <c r="B217" s="410"/>
      <c r="C217" s="410"/>
      <c r="D217" s="410"/>
      <c r="E217" s="411"/>
      <c r="F217" s="410"/>
    </row>
    <row r="218" spans="1:6" x14ac:dyDescent="0.25">
      <c r="A218" s="410"/>
      <c r="B218" s="410"/>
      <c r="C218" s="410"/>
      <c r="D218" s="410"/>
      <c r="E218" s="411"/>
      <c r="F218" s="410"/>
    </row>
    <row r="219" spans="1:6" x14ac:dyDescent="0.25">
      <c r="A219" s="410"/>
      <c r="B219" s="410"/>
      <c r="C219" s="410"/>
      <c r="D219" s="410"/>
      <c r="E219" s="411"/>
      <c r="F219" s="410"/>
    </row>
    <row r="220" spans="1:6" x14ac:dyDescent="0.25">
      <c r="A220" s="410"/>
      <c r="B220" s="410"/>
      <c r="C220" s="410"/>
      <c r="D220" s="410"/>
      <c r="E220" s="411"/>
      <c r="F220" s="410"/>
    </row>
    <row r="221" spans="1:6" x14ac:dyDescent="0.25">
      <c r="A221" s="410"/>
      <c r="B221" s="410"/>
      <c r="C221" s="410"/>
      <c r="D221" s="410"/>
      <c r="E221" s="411"/>
      <c r="F221" s="410"/>
    </row>
    <row r="222" spans="1:6" x14ac:dyDescent="0.25">
      <c r="A222" s="410"/>
      <c r="B222" s="410"/>
      <c r="C222" s="410"/>
      <c r="D222" s="410"/>
      <c r="E222" s="411"/>
      <c r="F222" s="410"/>
    </row>
    <row r="223" spans="1:6" x14ac:dyDescent="0.25">
      <c r="A223" s="410"/>
      <c r="B223" s="410"/>
      <c r="C223" s="410"/>
      <c r="D223" s="410"/>
      <c r="E223" s="411"/>
      <c r="F223" s="410"/>
    </row>
    <row r="224" spans="1:6" x14ac:dyDescent="0.25">
      <c r="A224" s="410"/>
      <c r="B224" s="410"/>
      <c r="C224" s="410"/>
      <c r="D224" s="410"/>
      <c r="E224" s="411"/>
      <c r="F224" s="410"/>
    </row>
    <row r="225" spans="1:6" x14ac:dyDescent="0.25">
      <c r="A225" s="410"/>
      <c r="B225" s="410"/>
      <c r="C225" s="410"/>
      <c r="D225" s="410"/>
      <c r="E225" s="411"/>
      <c r="F225" s="410"/>
    </row>
    <row r="226" spans="1:6" x14ac:dyDescent="0.25">
      <c r="A226" s="410"/>
      <c r="B226" s="410"/>
      <c r="C226" s="410"/>
      <c r="D226" s="410"/>
      <c r="E226" s="411"/>
      <c r="F226" s="410"/>
    </row>
    <row r="227" spans="1:6" x14ac:dyDescent="0.25">
      <c r="A227" s="410"/>
      <c r="B227" s="410"/>
      <c r="C227" s="410"/>
      <c r="D227" s="410"/>
      <c r="E227" s="411"/>
      <c r="F227" s="410"/>
    </row>
    <row r="228" spans="1:6" x14ac:dyDescent="0.25">
      <c r="A228" s="410"/>
      <c r="B228" s="410"/>
      <c r="C228" s="410"/>
      <c r="D228" s="410"/>
      <c r="E228" s="411"/>
      <c r="F228" s="410"/>
    </row>
    <row r="229" spans="1:6" x14ac:dyDescent="0.25">
      <c r="A229" s="410"/>
      <c r="B229" s="410"/>
      <c r="C229" s="410"/>
      <c r="D229" s="410"/>
      <c r="E229" s="411"/>
      <c r="F229" s="410"/>
    </row>
    <row r="230" spans="1:6" x14ac:dyDescent="0.25">
      <c r="A230" s="410"/>
      <c r="B230" s="410"/>
      <c r="C230" s="410"/>
      <c r="D230" s="410"/>
      <c r="E230" s="411"/>
      <c r="F230" s="410"/>
    </row>
    <row r="231" spans="1:6" x14ac:dyDescent="0.25">
      <c r="A231" s="410"/>
      <c r="B231" s="410"/>
      <c r="C231" s="410"/>
      <c r="D231" s="410"/>
      <c r="E231" s="411"/>
      <c r="F231" s="410"/>
    </row>
    <row r="232" spans="1:6" x14ac:dyDescent="0.25">
      <c r="A232" s="410"/>
      <c r="B232" s="410"/>
      <c r="C232" s="410"/>
      <c r="D232" s="410"/>
      <c r="E232" s="411"/>
      <c r="F232" s="410"/>
    </row>
    <row r="233" spans="1:6" x14ac:dyDescent="0.25">
      <c r="A233" s="410"/>
      <c r="B233" s="410"/>
      <c r="C233" s="410"/>
      <c r="D233" s="410"/>
      <c r="E233" s="411"/>
      <c r="F233" s="410"/>
    </row>
    <row r="234" spans="1:6" x14ac:dyDescent="0.25">
      <c r="A234" s="410"/>
      <c r="B234" s="410"/>
      <c r="C234" s="410"/>
      <c r="D234" s="410"/>
      <c r="E234" s="411"/>
      <c r="F234" s="410"/>
    </row>
    <row r="235" spans="1:6" x14ac:dyDescent="0.25">
      <c r="A235" s="410"/>
      <c r="B235" s="410"/>
      <c r="C235" s="410"/>
      <c r="D235" s="410"/>
      <c r="E235" s="411"/>
      <c r="F235" s="410"/>
    </row>
    <row r="236" spans="1:6" x14ac:dyDescent="0.25">
      <c r="A236" s="410"/>
      <c r="B236" s="410"/>
      <c r="C236" s="410"/>
      <c r="D236" s="410"/>
      <c r="E236" s="411"/>
      <c r="F236" s="410"/>
    </row>
    <row r="237" spans="1:6" x14ac:dyDescent="0.25">
      <c r="A237" s="410"/>
      <c r="B237" s="410"/>
      <c r="C237" s="410"/>
      <c r="D237" s="410"/>
      <c r="E237" s="411"/>
      <c r="F237" s="410"/>
    </row>
    <row r="238" spans="1:6" x14ac:dyDescent="0.25">
      <c r="A238" s="410"/>
      <c r="B238" s="410"/>
      <c r="C238" s="410"/>
      <c r="D238" s="410"/>
      <c r="E238" s="411"/>
      <c r="F238" s="410"/>
    </row>
    <row r="239" spans="1:6" x14ac:dyDescent="0.25">
      <c r="A239" s="410"/>
      <c r="B239" s="410"/>
      <c r="C239" s="410"/>
      <c r="D239" s="410"/>
      <c r="E239" s="411"/>
      <c r="F239" s="410"/>
    </row>
    <row r="240" spans="1:6" x14ac:dyDescent="0.25">
      <c r="A240" s="410"/>
      <c r="B240" s="410"/>
      <c r="C240" s="410"/>
      <c r="D240" s="410"/>
      <c r="E240" s="411"/>
      <c r="F240" s="410"/>
    </row>
    <row r="241" spans="1:6" x14ac:dyDescent="0.25">
      <c r="A241" s="410"/>
      <c r="B241" s="410"/>
      <c r="C241" s="410"/>
      <c r="D241" s="410"/>
      <c r="E241" s="411"/>
      <c r="F241" s="410"/>
    </row>
    <row r="242" spans="1:6" x14ac:dyDescent="0.25">
      <c r="A242" s="410"/>
      <c r="B242" s="410"/>
      <c r="C242" s="410"/>
      <c r="D242" s="410"/>
      <c r="E242" s="411"/>
      <c r="F242" s="410"/>
    </row>
    <row r="243" spans="1:6" x14ac:dyDescent="0.25">
      <c r="A243" s="410"/>
      <c r="B243" s="410"/>
      <c r="C243" s="410"/>
      <c r="D243" s="410"/>
      <c r="E243" s="411"/>
      <c r="F243" s="410"/>
    </row>
    <row r="244" spans="1:6" x14ac:dyDescent="0.25">
      <c r="A244" s="410"/>
      <c r="B244" s="410"/>
      <c r="C244" s="410"/>
      <c r="D244" s="410"/>
      <c r="E244" s="411"/>
      <c r="F244" s="410"/>
    </row>
    <row r="245" spans="1:6" x14ac:dyDescent="0.25">
      <c r="A245" s="410"/>
      <c r="B245" s="410"/>
      <c r="C245" s="410"/>
      <c r="D245" s="410"/>
      <c r="E245" s="411"/>
      <c r="F245" s="410"/>
    </row>
    <row r="246" spans="1:6" x14ac:dyDescent="0.25">
      <c r="A246" s="410"/>
      <c r="B246" s="410"/>
      <c r="C246" s="410"/>
      <c r="D246" s="410"/>
      <c r="E246" s="411"/>
      <c r="F246" s="410"/>
    </row>
    <row r="247" spans="1:6" x14ac:dyDescent="0.25">
      <c r="A247" s="410"/>
      <c r="B247" s="410"/>
      <c r="C247" s="410"/>
      <c r="D247" s="410"/>
      <c r="E247" s="411"/>
      <c r="F247" s="410"/>
    </row>
    <row r="248" spans="1:6" x14ac:dyDescent="0.25">
      <c r="A248" s="410"/>
      <c r="B248" s="410"/>
      <c r="C248" s="410"/>
      <c r="D248" s="410"/>
      <c r="E248" s="411"/>
      <c r="F248" s="410"/>
    </row>
    <row r="249" spans="1:6" x14ac:dyDescent="0.25">
      <c r="A249" s="410"/>
      <c r="B249" s="410"/>
      <c r="C249" s="410"/>
      <c r="D249" s="410"/>
      <c r="E249" s="411"/>
      <c r="F249" s="410"/>
    </row>
    <row r="250" spans="1:6" x14ac:dyDescent="0.25">
      <c r="A250" s="410"/>
      <c r="B250" s="410"/>
      <c r="C250" s="410"/>
      <c r="D250" s="410"/>
      <c r="E250" s="411"/>
      <c r="F250" s="410"/>
    </row>
    <row r="251" spans="1:6" x14ac:dyDescent="0.25">
      <c r="A251" s="410"/>
      <c r="B251" s="410"/>
      <c r="C251" s="410"/>
      <c r="D251" s="410"/>
      <c r="E251" s="411"/>
      <c r="F251" s="410"/>
    </row>
    <row r="252" spans="1:6" x14ac:dyDescent="0.25">
      <c r="A252" s="410"/>
      <c r="B252" s="410"/>
      <c r="C252" s="410"/>
      <c r="D252" s="410"/>
      <c r="E252" s="411"/>
      <c r="F252" s="410"/>
    </row>
    <row r="253" spans="1:6" x14ac:dyDescent="0.25">
      <c r="A253" s="410"/>
      <c r="B253" s="410"/>
      <c r="C253" s="410"/>
      <c r="D253" s="410"/>
      <c r="E253" s="411"/>
      <c r="F253" s="410"/>
    </row>
    <row r="254" spans="1:6" x14ac:dyDescent="0.25">
      <c r="A254" s="410"/>
      <c r="B254" s="410"/>
      <c r="C254" s="410"/>
      <c r="D254" s="410"/>
      <c r="E254" s="411"/>
      <c r="F254" s="410"/>
    </row>
    <row r="255" spans="1:6" x14ac:dyDescent="0.25">
      <c r="A255" s="410"/>
      <c r="B255" s="410"/>
      <c r="C255" s="410"/>
      <c r="D255" s="410"/>
      <c r="E255" s="411"/>
      <c r="F255" s="410"/>
    </row>
    <row r="256" spans="1:6" x14ac:dyDescent="0.25">
      <c r="A256" s="410"/>
      <c r="B256" s="410"/>
      <c r="C256" s="410"/>
      <c r="D256" s="410"/>
      <c r="E256" s="411"/>
      <c r="F256" s="410"/>
    </row>
    <row r="257" spans="1:6" x14ac:dyDescent="0.25">
      <c r="A257" s="410"/>
      <c r="B257" s="410"/>
      <c r="C257" s="410"/>
      <c r="D257" s="410"/>
      <c r="E257" s="411"/>
      <c r="F257" s="410"/>
    </row>
    <row r="258" spans="1:6" x14ac:dyDescent="0.25">
      <c r="A258" s="410"/>
      <c r="B258" s="410"/>
      <c r="C258" s="410"/>
      <c r="D258" s="410"/>
      <c r="E258" s="411"/>
      <c r="F258" s="410"/>
    </row>
    <row r="259" spans="1:6" x14ac:dyDescent="0.25">
      <c r="A259" s="410"/>
      <c r="B259" s="410"/>
      <c r="C259" s="410"/>
      <c r="D259" s="410"/>
      <c r="E259" s="411"/>
      <c r="F259" s="410"/>
    </row>
    <row r="260" spans="1:6" x14ac:dyDescent="0.25">
      <c r="A260" s="410"/>
      <c r="B260" s="410"/>
      <c r="C260" s="410"/>
      <c r="D260" s="410"/>
      <c r="E260" s="411"/>
      <c r="F260" s="410"/>
    </row>
    <row r="261" spans="1:6" x14ac:dyDescent="0.25">
      <c r="A261" s="410"/>
      <c r="B261" s="410"/>
      <c r="C261" s="410"/>
      <c r="D261" s="410"/>
      <c r="E261" s="411"/>
      <c r="F261" s="410"/>
    </row>
    <row r="262" spans="1:6" x14ac:dyDescent="0.25">
      <c r="A262" s="410"/>
      <c r="B262" s="410"/>
      <c r="C262" s="410"/>
      <c r="D262" s="410"/>
      <c r="E262" s="411"/>
      <c r="F262" s="410"/>
    </row>
    <row r="263" spans="1:6" x14ac:dyDescent="0.25">
      <c r="A263" s="410"/>
      <c r="B263" s="410"/>
      <c r="C263" s="410"/>
      <c r="D263" s="410"/>
      <c r="E263" s="411"/>
      <c r="F263" s="410"/>
    </row>
    <row r="264" spans="1:6" x14ac:dyDescent="0.25">
      <c r="A264" s="410"/>
      <c r="B264" s="410"/>
      <c r="C264" s="410"/>
      <c r="D264" s="410"/>
      <c r="E264" s="411"/>
      <c r="F264" s="410"/>
    </row>
    <row r="265" spans="1:6" x14ac:dyDescent="0.25">
      <c r="A265" s="410"/>
      <c r="B265" s="410"/>
      <c r="C265" s="410"/>
      <c r="D265" s="410"/>
      <c r="E265" s="411"/>
      <c r="F265" s="410"/>
    </row>
    <row r="266" spans="1:6" x14ac:dyDescent="0.25">
      <c r="A266" s="410"/>
      <c r="B266" s="410"/>
      <c r="C266" s="410"/>
      <c r="D266" s="410"/>
      <c r="E266" s="411"/>
      <c r="F266" s="410"/>
    </row>
    <row r="267" spans="1:6" x14ac:dyDescent="0.25">
      <c r="A267" s="410"/>
      <c r="B267" s="410"/>
      <c r="C267" s="410"/>
      <c r="D267" s="410"/>
      <c r="E267" s="411"/>
      <c r="F267" s="410"/>
    </row>
    <row r="268" spans="1:6" x14ac:dyDescent="0.25">
      <c r="A268" s="410"/>
      <c r="B268" s="410"/>
      <c r="C268" s="410"/>
      <c r="D268" s="410"/>
      <c r="E268" s="411"/>
      <c r="F268" s="410"/>
    </row>
    <row r="269" spans="1:6" x14ac:dyDescent="0.25">
      <c r="A269" s="410"/>
      <c r="B269" s="410"/>
      <c r="C269" s="410"/>
      <c r="D269" s="410"/>
      <c r="E269" s="411"/>
      <c r="F269" s="410"/>
    </row>
    <row r="270" spans="1:6" x14ac:dyDescent="0.25">
      <c r="A270" s="410"/>
      <c r="B270" s="410"/>
      <c r="C270" s="410"/>
      <c r="D270" s="410"/>
      <c r="E270" s="411"/>
      <c r="F270" s="410"/>
    </row>
    <row r="271" spans="1:6" x14ac:dyDescent="0.25">
      <c r="A271" s="410"/>
      <c r="B271" s="410"/>
      <c r="C271" s="410"/>
      <c r="D271" s="410"/>
      <c r="E271" s="411"/>
      <c r="F271" s="410"/>
    </row>
    <row r="272" spans="1:6" x14ac:dyDescent="0.25">
      <c r="A272" s="410"/>
      <c r="B272" s="410"/>
      <c r="C272" s="410"/>
      <c r="D272" s="410"/>
      <c r="E272" s="411"/>
      <c r="F272" s="410"/>
    </row>
    <row r="273" spans="1:6" x14ac:dyDescent="0.25">
      <c r="A273" s="410"/>
      <c r="B273" s="410"/>
      <c r="C273" s="410"/>
      <c r="D273" s="410"/>
      <c r="E273" s="411"/>
      <c r="F273" s="410"/>
    </row>
    <row r="274" spans="1:6" x14ac:dyDescent="0.25">
      <c r="A274" s="410"/>
      <c r="B274" s="410"/>
      <c r="C274" s="410"/>
      <c r="D274" s="410"/>
      <c r="E274" s="411"/>
      <c r="F274" s="410"/>
    </row>
    <row r="275" spans="1:6" x14ac:dyDescent="0.25">
      <c r="A275" s="410"/>
      <c r="B275" s="410"/>
      <c r="C275" s="410"/>
      <c r="D275" s="410"/>
      <c r="E275" s="411"/>
      <c r="F275" s="410"/>
    </row>
    <row r="276" spans="1:6" x14ac:dyDescent="0.25">
      <c r="A276" s="410"/>
      <c r="B276" s="410"/>
      <c r="C276" s="410"/>
      <c r="D276" s="410"/>
      <c r="E276" s="411"/>
      <c r="F276" s="410"/>
    </row>
    <row r="277" spans="1:6" x14ac:dyDescent="0.25">
      <c r="A277" s="410"/>
      <c r="B277" s="410"/>
      <c r="C277" s="410"/>
      <c r="D277" s="410"/>
      <c r="E277" s="411"/>
      <c r="F277" s="410"/>
    </row>
    <row r="278" spans="1:6" x14ac:dyDescent="0.25">
      <c r="A278" s="410"/>
      <c r="B278" s="410"/>
      <c r="C278" s="410"/>
      <c r="D278" s="410"/>
      <c r="E278" s="411"/>
      <c r="F278" s="410"/>
    </row>
    <row r="279" spans="1:6" x14ac:dyDescent="0.25">
      <c r="A279" s="410"/>
      <c r="B279" s="410"/>
      <c r="C279" s="410"/>
      <c r="D279" s="410"/>
      <c r="E279" s="411"/>
      <c r="F279" s="410"/>
    </row>
    <row r="280" spans="1:6" x14ac:dyDescent="0.25">
      <c r="A280" s="410"/>
      <c r="B280" s="410"/>
      <c r="C280" s="410"/>
      <c r="D280" s="410"/>
      <c r="E280" s="411"/>
      <c r="F280" s="410"/>
    </row>
    <row r="281" spans="1:6" x14ac:dyDescent="0.25">
      <c r="A281" s="410"/>
      <c r="B281" s="410"/>
      <c r="C281" s="410"/>
      <c r="D281" s="410"/>
      <c r="E281" s="411"/>
      <c r="F281" s="410"/>
    </row>
    <row r="282" spans="1:6" x14ac:dyDescent="0.25">
      <c r="A282" s="410"/>
      <c r="B282" s="410"/>
      <c r="C282" s="410"/>
      <c r="D282" s="410"/>
      <c r="E282" s="411"/>
      <c r="F282" s="410"/>
    </row>
    <row r="283" spans="1:6" x14ac:dyDescent="0.25">
      <c r="A283" s="410"/>
      <c r="B283" s="410"/>
      <c r="C283" s="410"/>
      <c r="D283" s="410"/>
      <c r="E283" s="411"/>
      <c r="F283" s="410"/>
    </row>
    <row r="284" spans="1:6" x14ac:dyDescent="0.25">
      <c r="A284" s="410"/>
      <c r="B284" s="410"/>
      <c r="C284" s="410"/>
      <c r="D284" s="410"/>
      <c r="E284" s="411"/>
      <c r="F284" s="410"/>
    </row>
    <row r="285" spans="1:6" x14ac:dyDescent="0.25">
      <c r="A285" s="410"/>
      <c r="B285" s="410"/>
      <c r="C285" s="410"/>
      <c r="D285" s="410"/>
      <c r="E285" s="411"/>
      <c r="F285" s="410"/>
    </row>
    <row r="286" spans="1:6" x14ac:dyDescent="0.25">
      <c r="A286" s="410"/>
      <c r="B286" s="410"/>
      <c r="C286" s="410"/>
      <c r="D286" s="410"/>
      <c r="E286" s="411"/>
      <c r="F286" s="410"/>
    </row>
    <row r="287" spans="1:6" x14ac:dyDescent="0.25">
      <c r="A287" s="410"/>
      <c r="B287" s="410"/>
      <c r="C287" s="410"/>
      <c r="D287" s="410"/>
      <c r="E287" s="411"/>
      <c r="F287" s="410"/>
    </row>
    <row r="288" spans="1:6" x14ac:dyDescent="0.25">
      <c r="A288" s="410"/>
      <c r="B288" s="410"/>
      <c r="C288" s="410"/>
      <c r="D288" s="410"/>
      <c r="E288" s="411"/>
      <c r="F288" s="410"/>
    </row>
    <row r="289" spans="1:6" x14ac:dyDescent="0.25">
      <c r="A289" s="410"/>
      <c r="B289" s="410"/>
      <c r="C289" s="410"/>
      <c r="D289" s="410"/>
      <c r="E289" s="411"/>
      <c r="F289" s="410"/>
    </row>
    <row r="290" spans="1:6" x14ac:dyDescent="0.25">
      <c r="A290" s="410"/>
      <c r="B290" s="410"/>
      <c r="C290" s="410"/>
      <c r="D290" s="410"/>
      <c r="E290" s="411"/>
      <c r="F290" s="410"/>
    </row>
    <row r="291" spans="1:6" x14ac:dyDescent="0.25">
      <c r="A291" s="410"/>
      <c r="B291" s="410"/>
      <c r="C291" s="410"/>
      <c r="D291" s="410"/>
      <c r="E291" s="411"/>
      <c r="F291" s="410"/>
    </row>
    <row r="292" spans="1:6" x14ac:dyDescent="0.25">
      <c r="A292" s="410"/>
      <c r="B292" s="410"/>
      <c r="C292" s="410"/>
      <c r="D292" s="410"/>
      <c r="E292" s="411"/>
      <c r="F292" s="410"/>
    </row>
    <row r="293" spans="1:6" x14ac:dyDescent="0.25">
      <c r="A293" s="410"/>
      <c r="B293" s="410"/>
      <c r="C293" s="410"/>
      <c r="D293" s="410"/>
      <c r="E293" s="411"/>
      <c r="F293" s="410"/>
    </row>
    <row r="294" spans="1:6" x14ac:dyDescent="0.25">
      <c r="A294" s="410"/>
      <c r="B294" s="410"/>
      <c r="C294" s="410"/>
      <c r="D294" s="410"/>
      <c r="E294" s="411"/>
      <c r="F294" s="410"/>
    </row>
    <row r="295" spans="1:6" x14ac:dyDescent="0.25">
      <c r="A295" s="410"/>
      <c r="B295" s="410"/>
      <c r="C295" s="410"/>
      <c r="D295" s="410"/>
      <c r="E295" s="411"/>
      <c r="F295" s="410"/>
    </row>
    <row r="296" spans="1:6" x14ac:dyDescent="0.25">
      <c r="A296" s="410"/>
      <c r="B296" s="410"/>
      <c r="C296" s="410"/>
      <c r="D296" s="410"/>
      <c r="E296" s="411"/>
      <c r="F296" s="410"/>
    </row>
    <row r="297" spans="1:6" x14ac:dyDescent="0.25">
      <c r="A297" s="410"/>
      <c r="B297" s="410"/>
      <c r="C297" s="410"/>
      <c r="D297" s="410"/>
      <c r="E297" s="411"/>
      <c r="F297" s="410"/>
    </row>
    <row r="298" spans="1:6" x14ac:dyDescent="0.25">
      <c r="A298" s="410"/>
      <c r="B298" s="410"/>
      <c r="C298" s="410"/>
      <c r="D298" s="410"/>
      <c r="E298" s="411"/>
      <c r="F298" s="410"/>
    </row>
    <row r="299" spans="1:6" x14ac:dyDescent="0.25">
      <c r="A299" s="410"/>
      <c r="B299" s="410"/>
      <c r="C299" s="410"/>
      <c r="D299" s="410"/>
      <c r="E299" s="411"/>
      <c r="F299" s="410"/>
    </row>
    <row r="300" spans="1:6" x14ac:dyDescent="0.25">
      <c r="A300" s="410"/>
      <c r="B300" s="410"/>
      <c r="C300" s="410"/>
      <c r="D300" s="410"/>
      <c r="E300" s="411"/>
      <c r="F300" s="410"/>
    </row>
    <row r="301" spans="1:6" x14ac:dyDescent="0.25">
      <c r="A301" s="410"/>
      <c r="B301" s="410"/>
      <c r="C301" s="410"/>
      <c r="D301" s="410"/>
      <c r="E301" s="411"/>
      <c r="F301" s="410"/>
    </row>
    <row r="302" spans="1:6" x14ac:dyDescent="0.25">
      <c r="A302" s="410"/>
      <c r="B302" s="410"/>
      <c r="C302" s="410"/>
      <c r="D302" s="410"/>
      <c r="E302" s="411"/>
      <c r="F302" s="410"/>
    </row>
    <row r="303" spans="1:6" x14ac:dyDescent="0.25">
      <c r="A303" s="410"/>
      <c r="B303" s="410"/>
      <c r="C303" s="410"/>
      <c r="D303" s="410"/>
      <c r="E303" s="411"/>
      <c r="F303" s="410"/>
    </row>
    <row r="304" spans="1:6" x14ac:dyDescent="0.25">
      <c r="A304" s="410"/>
      <c r="B304" s="410"/>
      <c r="C304" s="410"/>
      <c r="D304" s="410"/>
      <c r="E304" s="411"/>
      <c r="F304" s="410"/>
    </row>
    <row r="305" spans="1:6" x14ac:dyDescent="0.25">
      <c r="A305" s="410"/>
      <c r="B305" s="410"/>
      <c r="C305" s="410"/>
      <c r="D305" s="410"/>
      <c r="E305" s="411"/>
      <c r="F305" s="410"/>
    </row>
    <row r="306" spans="1:6" x14ac:dyDescent="0.25">
      <c r="A306" s="410"/>
      <c r="B306" s="410"/>
      <c r="C306" s="410"/>
      <c r="D306" s="410"/>
      <c r="E306" s="411"/>
      <c r="F306" s="410"/>
    </row>
    <row r="307" spans="1:6" x14ac:dyDescent="0.25">
      <c r="A307" s="410"/>
      <c r="B307" s="410"/>
      <c r="C307" s="410"/>
      <c r="D307" s="410"/>
      <c r="E307" s="411"/>
      <c r="F307" s="410"/>
    </row>
    <row r="308" spans="1:6" x14ac:dyDescent="0.25">
      <c r="A308" s="410"/>
      <c r="B308" s="410"/>
      <c r="C308" s="410"/>
      <c r="D308" s="410"/>
      <c r="E308" s="411"/>
      <c r="F308" s="410"/>
    </row>
    <row r="309" spans="1:6" x14ac:dyDescent="0.25">
      <c r="A309" s="410"/>
      <c r="B309" s="410"/>
      <c r="C309" s="410"/>
      <c r="D309" s="410"/>
      <c r="E309" s="411"/>
      <c r="F309" s="410"/>
    </row>
    <row r="310" spans="1:6" x14ac:dyDescent="0.25">
      <c r="A310" s="410"/>
      <c r="B310" s="410"/>
      <c r="C310" s="410"/>
      <c r="D310" s="410"/>
      <c r="E310" s="411"/>
      <c r="F310" s="410"/>
    </row>
    <row r="311" spans="1:6" x14ac:dyDescent="0.25">
      <c r="A311" s="410"/>
      <c r="B311" s="410"/>
      <c r="C311" s="410"/>
      <c r="D311" s="410"/>
      <c r="E311" s="411"/>
      <c r="F311" s="410"/>
    </row>
    <row r="312" spans="1:6" x14ac:dyDescent="0.25">
      <c r="A312" s="410"/>
      <c r="B312" s="410"/>
      <c r="C312" s="410"/>
      <c r="D312" s="410"/>
      <c r="E312" s="411"/>
      <c r="F312" s="410"/>
    </row>
    <row r="313" spans="1:6" x14ac:dyDescent="0.25">
      <c r="A313" s="410"/>
      <c r="B313" s="410"/>
      <c r="C313" s="410"/>
      <c r="D313" s="410"/>
      <c r="E313" s="411"/>
      <c r="F313" s="410"/>
    </row>
    <row r="314" spans="1:6" x14ac:dyDescent="0.25">
      <c r="A314" s="410"/>
      <c r="B314" s="410"/>
      <c r="C314" s="410"/>
      <c r="D314" s="410"/>
      <c r="E314" s="411"/>
      <c r="F314" s="410"/>
    </row>
    <row r="315" spans="1:6" x14ac:dyDescent="0.25">
      <c r="A315" s="410"/>
      <c r="B315" s="410"/>
      <c r="C315" s="410"/>
      <c r="D315" s="410"/>
      <c r="E315" s="411"/>
      <c r="F315" s="410"/>
    </row>
    <row r="316" spans="1:6" x14ac:dyDescent="0.25">
      <c r="A316" s="410"/>
      <c r="B316" s="410"/>
      <c r="C316" s="410"/>
      <c r="D316" s="410"/>
      <c r="E316" s="411"/>
      <c r="F316" s="410"/>
    </row>
    <row r="317" spans="1:6" x14ac:dyDescent="0.25">
      <c r="A317" s="410"/>
      <c r="B317" s="410"/>
      <c r="C317" s="410"/>
      <c r="D317" s="410"/>
      <c r="E317" s="411"/>
      <c r="F317" s="410"/>
    </row>
    <row r="318" spans="1:6" x14ac:dyDescent="0.25">
      <c r="A318" s="410"/>
      <c r="B318" s="410"/>
      <c r="C318" s="410"/>
      <c r="D318" s="410"/>
      <c r="E318" s="411"/>
      <c r="F318" s="410"/>
    </row>
    <row r="319" spans="1:6" x14ac:dyDescent="0.25">
      <c r="A319" s="410"/>
      <c r="B319" s="410"/>
      <c r="C319" s="410"/>
      <c r="D319" s="410"/>
      <c r="E319" s="411"/>
      <c r="F319" s="410"/>
    </row>
    <row r="320" spans="1:6" x14ac:dyDescent="0.25">
      <c r="A320" s="410"/>
      <c r="B320" s="410"/>
      <c r="C320" s="410"/>
      <c r="D320" s="410"/>
      <c r="E320" s="411"/>
      <c r="F320" s="410"/>
    </row>
    <row r="321" spans="1:6" x14ac:dyDescent="0.25">
      <c r="A321" s="410"/>
      <c r="B321" s="410"/>
      <c r="C321" s="410"/>
      <c r="D321" s="410"/>
      <c r="E321" s="411"/>
      <c r="F321" s="410"/>
    </row>
    <row r="322" spans="1:6" x14ac:dyDescent="0.25">
      <c r="A322" s="410"/>
      <c r="B322" s="410"/>
      <c r="C322" s="410"/>
      <c r="D322" s="410"/>
      <c r="E322" s="411"/>
      <c r="F322" s="410"/>
    </row>
    <row r="323" spans="1:6" x14ac:dyDescent="0.25">
      <c r="A323" s="410"/>
      <c r="B323" s="410"/>
      <c r="C323" s="410"/>
      <c r="D323" s="410"/>
      <c r="E323" s="411"/>
      <c r="F323" s="410"/>
    </row>
    <row r="324" spans="1:6" x14ac:dyDescent="0.25">
      <c r="A324" s="410"/>
      <c r="B324" s="410"/>
      <c r="C324" s="410"/>
      <c r="D324" s="410"/>
      <c r="E324" s="411"/>
      <c r="F324" s="410"/>
    </row>
    <row r="325" spans="1:6" x14ac:dyDescent="0.25">
      <c r="A325" s="410"/>
      <c r="B325" s="410"/>
      <c r="C325" s="410"/>
      <c r="D325" s="410"/>
      <c r="E325" s="411"/>
      <c r="F325" s="410"/>
    </row>
    <row r="326" spans="1:6" x14ac:dyDescent="0.25">
      <c r="A326" s="410"/>
      <c r="B326" s="410"/>
      <c r="C326" s="410"/>
      <c r="D326" s="410"/>
      <c r="E326" s="411"/>
      <c r="F326" s="410"/>
    </row>
    <row r="327" spans="1:6" x14ac:dyDescent="0.25">
      <c r="A327" s="410"/>
      <c r="B327" s="410"/>
      <c r="C327" s="410"/>
      <c r="D327" s="410"/>
      <c r="E327" s="411"/>
      <c r="F327" s="410"/>
    </row>
    <row r="328" spans="1:6" x14ac:dyDescent="0.25">
      <c r="A328" s="410"/>
      <c r="B328" s="410"/>
      <c r="C328" s="410"/>
      <c r="D328" s="410"/>
      <c r="E328" s="411"/>
      <c r="F328" s="410"/>
    </row>
    <row r="329" spans="1:6" x14ac:dyDescent="0.25">
      <c r="A329" s="410"/>
      <c r="B329" s="410"/>
      <c r="C329" s="410"/>
      <c r="D329" s="410"/>
      <c r="E329" s="411"/>
      <c r="F329" s="410"/>
    </row>
    <row r="330" spans="1:6" x14ac:dyDescent="0.25">
      <c r="A330" s="410"/>
      <c r="B330" s="410"/>
      <c r="C330" s="410"/>
      <c r="D330" s="410"/>
      <c r="E330" s="411"/>
      <c r="F330" s="410"/>
    </row>
    <row r="331" spans="1:6" x14ac:dyDescent="0.25">
      <c r="A331" s="410"/>
      <c r="B331" s="410"/>
      <c r="C331" s="410"/>
      <c r="D331" s="410"/>
      <c r="E331" s="411"/>
      <c r="F331" s="410"/>
    </row>
    <row r="332" spans="1:6" x14ac:dyDescent="0.25">
      <c r="A332" s="410"/>
      <c r="B332" s="410"/>
      <c r="C332" s="410"/>
      <c r="D332" s="410"/>
      <c r="E332" s="411"/>
      <c r="F332" s="410"/>
    </row>
    <row r="333" spans="1:6" x14ac:dyDescent="0.25">
      <c r="A333" s="410"/>
      <c r="B333" s="410"/>
      <c r="C333" s="410"/>
      <c r="D333" s="410"/>
      <c r="E333" s="411"/>
      <c r="F333" s="410"/>
    </row>
    <row r="334" spans="1:6" x14ac:dyDescent="0.25">
      <c r="A334" s="410"/>
      <c r="B334" s="410"/>
      <c r="C334" s="410"/>
      <c r="D334" s="410"/>
      <c r="E334" s="411"/>
      <c r="F334" s="410"/>
    </row>
    <row r="335" spans="1:6" x14ac:dyDescent="0.25">
      <c r="A335" s="410"/>
      <c r="B335" s="410"/>
      <c r="C335" s="410"/>
      <c r="D335" s="410"/>
      <c r="E335" s="411"/>
      <c r="F335" s="410"/>
    </row>
    <row r="336" spans="1:6" x14ac:dyDescent="0.25">
      <c r="A336" s="410"/>
      <c r="B336" s="410"/>
      <c r="C336" s="410"/>
      <c r="D336" s="410"/>
      <c r="E336" s="411"/>
      <c r="F336" s="410"/>
    </row>
    <row r="337" spans="1:6" x14ac:dyDescent="0.25">
      <c r="A337" s="410"/>
      <c r="B337" s="410"/>
      <c r="C337" s="410"/>
      <c r="D337" s="410"/>
      <c r="E337" s="411"/>
      <c r="F337" s="410"/>
    </row>
    <row r="338" spans="1:6" x14ac:dyDescent="0.25">
      <c r="A338" s="410"/>
      <c r="B338" s="410"/>
      <c r="C338" s="410"/>
      <c r="D338" s="410"/>
      <c r="E338" s="411"/>
      <c r="F338" s="410"/>
    </row>
    <row r="339" spans="1:6" x14ac:dyDescent="0.25">
      <c r="A339" s="410"/>
      <c r="B339" s="410"/>
      <c r="C339" s="410"/>
      <c r="D339" s="410"/>
      <c r="E339" s="411"/>
      <c r="F339" s="410"/>
    </row>
    <row r="340" spans="1:6" x14ac:dyDescent="0.25">
      <c r="A340" s="410"/>
      <c r="B340" s="410"/>
      <c r="C340" s="410"/>
      <c r="D340" s="410"/>
      <c r="E340" s="411"/>
      <c r="F340" s="410"/>
    </row>
    <row r="341" spans="1:6" x14ac:dyDescent="0.25">
      <c r="A341" s="410"/>
      <c r="B341" s="410"/>
      <c r="C341" s="410"/>
      <c r="D341" s="410"/>
      <c r="E341" s="411"/>
      <c r="F341" s="410"/>
    </row>
    <row r="342" spans="1:6" x14ac:dyDescent="0.25">
      <c r="A342" s="410"/>
      <c r="B342" s="410"/>
      <c r="C342" s="410"/>
      <c r="D342" s="410"/>
      <c r="E342" s="411"/>
      <c r="F342" s="410"/>
    </row>
    <row r="343" spans="1:6" x14ac:dyDescent="0.25">
      <c r="A343" s="410"/>
      <c r="B343" s="410"/>
      <c r="C343" s="410"/>
      <c r="D343" s="410"/>
      <c r="E343" s="411"/>
      <c r="F343" s="410"/>
    </row>
    <row r="344" spans="1:6" x14ac:dyDescent="0.25">
      <c r="A344" s="410"/>
      <c r="B344" s="410"/>
      <c r="C344" s="410"/>
      <c r="D344" s="410"/>
      <c r="E344" s="411"/>
      <c r="F344" s="410"/>
    </row>
    <row r="345" spans="1:6" x14ac:dyDescent="0.25">
      <c r="A345" s="410"/>
      <c r="B345" s="410"/>
      <c r="C345" s="410"/>
      <c r="D345" s="410"/>
      <c r="E345" s="411"/>
      <c r="F345" s="410"/>
    </row>
    <row r="346" spans="1:6" x14ac:dyDescent="0.25">
      <c r="A346" s="410"/>
      <c r="B346" s="410"/>
      <c r="C346" s="410"/>
      <c r="D346" s="410"/>
      <c r="E346" s="411"/>
      <c r="F346" s="410"/>
    </row>
    <row r="347" spans="1:6" x14ac:dyDescent="0.25">
      <c r="A347" s="410"/>
      <c r="B347" s="410"/>
      <c r="C347" s="410"/>
      <c r="D347" s="410"/>
      <c r="E347" s="411"/>
      <c r="F347" s="410"/>
    </row>
    <row r="348" spans="1:6" x14ac:dyDescent="0.25">
      <c r="A348" s="410"/>
      <c r="B348" s="410"/>
      <c r="C348" s="410"/>
      <c r="D348" s="410"/>
      <c r="E348" s="411"/>
      <c r="F348" s="410"/>
    </row>
    <row r="349" spans="1:6" x14ac:dyDescent="0.25">
      <c r="A349" s="410"/>
      <c r="B349" s="410"/>
      <c r="C349" s="410"/>
      <c r="D349" s="410"/>
      <c r="E349" s="411"/>
      <c r="F349" s="410"/>
    </row>
    <row r="350" spans="1:6" x14ac:dyDescent="0.25">
      <c r="A350" s="410"/>
      <c r="B350" s="410"/>
      <c r="C350" s="410"/>
      <c r="D350" s="410"/>
      <c r="E350" s="411"/>
      <c r="F350" s="410"/>
    </row>
    <row r="351" spans="1:6" x14ac:dyDescent="0.25">
      <c r="A351" s="410"/>
      <c r="B351" s="410"/>
      <c r="C351" s="410"/>
      <c r="D351" s="410"/>
      <c r="E351" s="411"/>
      <c r="F351" s="410"/>
    </row>
    <row r="352" spans="1:6" x14ac:dyDescent="0.25">
      <c r="A352" s="410"/>
      <c r="B352" s="410"/>
      <c r="C352" s="410"/>
      <c r="D352" s="410"/>
      <c r="E352" s="411"/>
      <c r="F352" s="410"/>
    </row>
    <row r="353" spans="1:6" x14ac:dyDescent="0.25">
      <c r="A353" s="410"/>
      <c r="B353" s="410"/>
      <c r="C353" s="410"/>
      <c r="D353" s="410"/>
      <c r="E353" s="411"/>
      <c r="F353" s="410"/>
    </row>
    <row r="354" spans="1:6" x14ac:dyDescent="0.25">
      <c r="A354" s="410"/>
      <c r="B354" s="410"/>
      <c r="C354" s="410"/>
      <c r="D354" s="410"/>
      <c r="E354" s="411"/>
      <c r="F354" s="410"/>
    </row>
    <row r="355" spans="1:6" x14ac:dyDescent="0.25">
      <c r="A355" s="410"/>
      <c r="B355" s="410"/>
      <c r="C355" s="410"/>
      <c r="D355" s="410"/>
      <c r="E355" s="411"/>
      <c r="F355" s="410"/>
    </row>
    <row r="356" spans="1:6" x14ac:dyDescent="0.25">
      <c r="A356" s="410"/>
      <c r="B356" s="410"/>
      <c r="C356" s="410"/>
      <c r="D356" s="410"/>
      <c r="E356" s="411"/>
      <c r="F356" s="410"/>
    </row>
    <row r="357" spans="1:6" x14ac:dyDescent="0.25">
      <c r="A357" s="410"/>
      <c r="B357" s="410"/>
      <c r="C357" s="410"/>
      <c r="D357" s="410"/>
      <c r="E357" s="411"/>
      <c r="F357" s="410"/>
    </row>
    <row r="358" spans="1:6" x14ac:dyDescent="0.25">
      <c r="A358" s="410"/>
      <c r="B358" s="410"/>
      <c r="C358" s="410"/>
      <c r="D358" s="410"/>
      <c r="E358" s="411"/>
      <c r="F358" s="410"/>
    </row>
    <row r="359" spans="1:6" x14ac:dyDescent="0.25">
      <c r="A359" s="410"/>
      <c r="B359" s="410"/>
      <c r="C359" s="410"/>
      <c r="D359" s="410"/>
      <c r="E359" s="411"/>
      <c r="F359" s="410"/>
    </row>
    <row r="360" spans="1:6" x14ac:dyDescent="0.25">
      <c r="A360" s="410"/>
      <c r="B360" s="410"/>
      <c r="C360" s="410"/>
      <c r="D360" s="410"/>
      <c r="E360" s="411"/>
      <c r="F360" s="410"/>
    </row>
    <row r="361" spans="1:6" x14ac:dyDescent="0.25">
      <c r="A361" s="410"/>
      <c r="B361" s="410"/>
      <c r="C361" s="410"/>
      <c r="D361" s="410"/>
      <c r="E361" s="411"/>
      <c r="F361" s="410"/>
    </row>
    <row r="362" spans="1:6" x14ac:dyDescent="0.25">
      <c r="A362" s="410"/>
      <c r="B362" s="410"/>
      <c r="C362" s="410"/>
      <c r="D362" s="410"/>
      <c r="E362" s="411"/>
      <c r="F362" s="410"/>
    </row>
    <row r="363" spans="1:6" x14ac:dyDescent="0.25">
      <c r="A363" s="410"/>
      <c r="B363" s="410"/>
      <c r="C363" s="410"/>
      <c r="D363" s="410"/>
      <c r="E363" s="411"/>
      <c r="F363" s="410"/>
    </row>
    <row r="364" spans="1:6" x14ac:dyDescent="0.25">
      <c r="A364" s="410"/>
      <c r="B364" s="410"/>
      <c r="C364" s="410"/>
      <c r="D364" s="410"/>
      <c r="E364" s="411"/>
      <c r="F364" s="410"/>
    </row>
    <row r="365" spans="1:6" x14ac:dyDescent="0.25">
      <c r="A365" s="410"/>
      <c r="B365" s="410"/>
      <c r="C365" s="410"/>
      <c r="D365" s="410"/>
      <c r="E365" s="411"/>
      <c r="F365" s="410"/>
    </row>
    <row r="366" spans="1:6" x14ac:dyDescent="0.25">
      <c r="A366" s="410"/>
      <c r="B366" s="410"/>
      <c r="C366" s="410"/>
      <c r="D366" s="410"/>
      <c r="E366" s="411"/>
      <c r="F366" s="410"/>
    </row>
    <row r="367" spans="1:6" x14ac:dyDescent="0.25">
      <c r="A367" s="410"/>
      <c r="B367" s="410"/>
      <c r="C367" s="410"/>
      <c r="D367" s="410"/>
      <c r="E367" s="411"/>
      <c r="F367" s="410"/>
    </row>
    <row r="368" spans="1:6" x14ac:dyDescent="0.25">
      <c r="A368" s="410"/>
      <c r="B368" s="410"/>
      <c r="C368" s="410"/>
      <c r="D368" s="410"/>
      <c r="E368" s="411"/>
      <c r="F368" s="410"/>
    </row>
    <row r="369" spans="1:6" x14ac:dyDescent="0.25">
      <c r="A369" s="410"/>
      <c r="B369" s="410"/>
      <c r="C369" s="410"/>
      <c r="D369" s="410"/>
      <c r="E369" s="411"/>
      <c r="F369" s="410"/>
    </row>
    <row r="370" spans="1:6" x14ac:dyDescent="0.25">
      <c r="A370" s="410"/>
      <c r="B370" s="410"/>
      <c r="C370" s="410"/>
      <c r="D370" s="410"/>
      <c r="E370" s="411"/>
      <c r="F370" s="410"/>
    </row>
    <row r="371" spans="1:6" x14ac:dyDescent="0.25">
      <c r="A371" s="410"/>
      <c r="B371" s="410"/>
      <c r="C371" s="410"/>
      <c r="D371" s="410"/>
      <c r="E371" s="411"/>
      <c r="F371" s="410"/>
    </row>
    <row r="372" spans="1:6" x14ac:dyDescent="0.25">
      <c r="A372" s="410"/>
      <c r="B372" s="410"/>
      <c r="C372" s="410"/>
      <c r="D372" s="410"/>
      <c r="E372" s="411"/>
      <c r="F372" s="410"/>
    </row>
    <row r="373" spans="1:6" x14ac:dyDescent="0.25">
      <c r="A373" s="410"/>
      <c r="B373" s="410"/>
      <c r="C373" s="410"/>
      <c r="D373" s="410"/>
      <c r="E373" s="411"/>
      <c r="F373" s="410"/>
    </row>
    <row r="374" spans="1:6" x14ac:dyDescent="0.25">
      <c r="A374" s="410"/>
      <c r="B374" s="410"/>
      <c r="C374" s="410"/>
      <c r="D374" s="410"/>
      <c r="E374" s="411"/>
      <c r="F374" s="410"/>
    </row>
    <row r="375" spans="1:6" x14ac:dyDescent="0.25">
      <c r="A375" s="410"/>
      <c r="B375" s="410"/>
      <c r="C375" s="410"/>
      <c r="D375" s="410"/>
      <c r="E375" s="411"/>
      <c r="F375" s="410"/>
    </row>
    <row r="376" spans="1:6" x14ac:dyDescent="0.25">
      <c r="A376" s="410"/>
      <c r="B376" s="410"/>
      <c r="C376" s="410"/>
      <c r="D376" s="410"/>
      <c r="E376" s="411"/>
      <c r="F376" s="410"/>
    </row>
    <row r="377" spans="1:6" x14ac:dyDescent="0.25">
      <c r="A377" s="410"/>
      <c r="B377" s="410"/>
      <c r="C377" s="410"/>
      <c r="D377" s="410"/>
      <c r="E377" s="411"/>
      <c r="F377" s="410"/>
    </row>
    <row r="378" spans="1:6" x14ac:dyDescent="0.25">
      <c r="A378" s="410"/>
      <c r="B378" s="410"/>
      <c r="C378" s="410"/>
      <c r="D378" s="410"/>
      <c r="E378" s="411"/>
      <c r="F378" s="410"/>
    </row>
    <row r="379" spans="1:6" x14ac:dyDescent="0.25">
      <c r="A379" s="410"/>
      <c r="B379" s="410"/>
      <c r="C379" s="410"/>
      <c r="D379" s="410"/>
      <c r="E379" s="411"/>
      <c r="F379" s="410"/>
    </row>
    <row r="380" spans="1:6" x14ac:dyDescent="0.25">
      <c r="A380" s="410"/>
      <c r="B380" s="410"/>
      <c r="C380" s="410"/>
      <c r="D380" s="410"/>
      <c r="E380" s="411"/>
      <c r="F380" s="410"/>
    </row>
    <row r="381" spans="1:6" x14ac:dyDescent="0.25">
      <c r="A381" s="410"/>
      <c r="B381" s="410"/>
      <c r="C381" s="410"/>
      <c r="D381" s="410"/>
      <c r="E381" s="411"/>
      <c r="F381" s="410"/>
    </row>
    <row r="382" spans="1:6" x14ac:dyDescent="0.25">
      <c r="A382" s="410"/>
      <c r="B382" s="410"/>
      <c r="C382" s="410"/>
      <c r="D382" s="410"/>
      <c r="E382" s="411"/>
      <c r="F382" s="410"/>
    </row>
    <row r="383" spans="1:6" x14ac:dyDescent="0.25">
      <c r="A383" s="410"/>
      <c r="B383" s="410"/>
      <c r="C383" s="410"/>
      <c r="D383" s="410"/>
      <c r="E383" s="411"/>
      <c r="F383" s="410"/>
    </row>
    <row r="384" spans="1:6" x14ac:dyDescent="0.25">
      <c r="A384" s="410"/>
      <c r="B384" s="410"/>
      <c r="C384" s="410"/>
      <c r="D384" s="410"/>
      <c r="E384" s="411"/>
      <c r="F384" s="410"/>
    </row>
    <row r="385" spans="1:6" x14ac:dyDescent="0.25">
      <c r="A385" s="410"/>
      <c r="B385" s="410"/>
      <c r="C385" s="410"/>
      <c r="D385" s="410"/>
      <c r="E385" s="411"/>
      <c r="F385" s="410"/>
    </row>
    <row r="386" spans="1:6" x14ac:dyDescent="0.25">
      <c r="A386" s="410"/>
      <c r="B386" s="410"/>
      <c r="C386" s="410"/>
      <c r="D386" s="410"/>
      <c r="E386" s="411"/>
      <c r="F386" s="410"/>
    </row>
    <row r="387" spans="1:6" x14ac:dyDescent="0.25">
      <c r="A387" s="410"/>
      <c r="B387" s="410"/>
      <c r="C387" s="410"/>
      <c r="D387" s="410"/>
      <c r="E387" s="411"/>
      <c r="F387" s="410"/>
    </row>
    <row r="388" spans="1:6" x14ac:dyDescent="0.25">
      <c r="A388" s="410"/>
      <c r="B388" s="410"/>
      <c r="C388" s="410"/>
      <c r="D388" s="410"/>
      <c r="E388" s="411"/>
      <c r="F388" s="410"/>
    </row>
    <row r="389" spans="1:6" x14ac:dyDescent="0.25">
      <c r="A389" s="410"/>
      <c r="B389" s="410"/>
      <c r="C389" s="410"/>
      <c r="D389" s="410"/>
      <c r="E389" s="411"/>
      <c r="F389" s="410"/>
    </row>
    <row r="390" spans="1:6" x14ac:dyDescent="0.25">
      <c r="A390" s="410"/>
      <c r="B390" s="410"/>
      <c r="C390" s="410"/>
      <c r="D390" s="410"/>
      <c r="E390" s="411"/>
      <c r="F390" s="410"/>
    </row>
    <row r="391" spans="1:6" x14ac:dyDescent="0.25">
      <c r="A391" s="410"/>
      <c r="B391" s="410"/>
      <c r="C391" s="410"/>
      <c r="D391" s="410"/>
      <c r="E391" s="411"/>
      <c r="F391" s="410"/>
    </row>
    <row r="392" spans="1:6" x14ac:dyDescent="0.25">
      <c r="A392" s="410"/>
      <c r="B392" s="410"/>
      <c r="C392" s="410"/>
      <c r="D392" s="410"/>
      <c r="E392" s="411"/>
      <c r="F392" s="410"/>
    </row>
    <row r="393" spans="1:6" x14ac:dyDescent="0.25">
      <c r="A393" s="410"/>
      <c r="B393" s="410"/>
      <c r="C393" s="410"/>
      <c r="D393" s="410"/>
      <c r="E393" s="411"/>
      <c r="F393" s="410"/>
    </row>
    <row r="394" spans="1:6" x14ac:dyDescent="0.25">
      <c r="A394" s="410"/>
      <c r="B394" s="410"/>
      <c r="C394" s="410"/>
      <c r="D394" s="410"/>
      <c r="E394" s="411"/>
      <c r="F394" s="410"/>
    </row>
    <row r="395" spans="1:6" x14ac:dyDescent="0.25">
      <c r="A395" s="410"/>
      <c r="B395" s="410"/>
      <c r="C395" s="410"/>
      <c r="D395" s="410"/>
      <c r="E395" s="411"/>
      <c r="F395" s="410"/>
    </row>
    <row r="396" spans="1:6" x14ac:dyDescent="0.25">
      <c r="A396" s="410"/>
      <c r="B396" s="410"/>
      <c r="C396" s="410"/>
      <c r="D396" s="410"/>
      <c r="E396" s="411"/>
      <c r="F396" s="410"/>
    </row>
    <row r="397" spans="1:6" x14ac:dyDescent="0.25">
      <c r="A397" s="410"/>
      <c r="B397" s="410"/>
      <c r="C397" s="410"/>
      <c r="D397" s="410"/>
      <c r="E397" s="411"/>
      <c r="F397" s="410"/>
    </row>
    <row r="398" spans="1:6" x14ac:dyDescent="0.25">
      <c r="A398" s="410"/>
      <c r="B398" s="410"/>
      <c r="C398" s="410"/>
      <c r="D398" s="410"/>
      <c r="E398" s="411"/>
      <c r="F398" s="410"/>
    </row>
    <row r="399" spans="1:6" x14ac:dyDescent="0.25">
      <c r="A399" s="410"/>
      <c r="B399" s="410"/>
      <c r="C399" s="410"/>
      <c r="D399" s="410"/>
      <c r="E399" s="411"/>
      <c r="F399" s="410"/>
    </row>
    <row r="400" spans="1:6" x14ac:dyDescent="0.25">
      <c r="A400" s="410"/>
      <c r="B400" s="410"/>
      <c r="C400" s="410"/>
      <c r="D400" s="410"/>
      <c r="E400" s="411"/>
      <c r="F400" s="410"/>
    </row>
    <row r="401" spans="1:6" x14ac:dyDescent="0.25">
      <c r="A401" s="410"/>
      <c r="B401" s="410"/>
      <c r="C401" s="410"/>
      <c r="D401" s="410"/>
      <c r="E401" s="411"/>
      <c r="F401" s="410"/>
    </row>
    <row r="402" spans="1:6" x14ac:dyDescent="0.25">
      <c r="A402" s="410"/>
      <c r="B402" s="410"/>
      <c r="C402" s="410"/>
      <c r="D402" s="410"/>
      <c r="E402" s="411"/>
      <c r="F402" s="410"/>
    </row>
    <row r="403" spans="1:6" x14ac:dyDescent="0.25">
      <c r="A403" s="410"/>
      <c r="B403" s="410"/>
      <c r="C403" s="410"/>
      <c r="D403" s="410"/>
      <c r="E403" s="411"/>
      <c r="F403" s="410"/>
    </row>
    <row r="404" spans="1:6" x14ac:dyDescent="0.25">
      <c r="A404" s="410"/>
      <c r="B404" s="410"/>
      <c r="C404" s="410"/>
      <c r="D404" s="410"/>
      <c r="E404" s="411"/>
      <c r="F404" s="410"/>
    </row>
    <row r="405" spans="1:6" x14ac:dyDescent="0.25">
      <c r="A405" s="410"/>
      <c r="B405" s="410"/>
      <c r="C405" s="410"/>
      <c r="D405" s="410"/>
      <c r="E405" s="411"/>
      <c r="F405" s="410"/>
    </row>
    <row r="406" spans="1:6" x14ac:dyDescent="0.25">
      <c r="A406" s="410"/>
      <c r="B406" s="410"/>
      <c r="C406" s="410"/>
      <c r="D406" s="410"/>
      <c r="E406" s="411"/>
      <c r="F406" s="410"/>
    </row>
    <row r="407" spans="1:6" x14ac:dyDescent="0.25">
      <c r="A407" s="410"/>
      <c r="B407" s="410"/>
      <c r="C407" s="410"/>
      <c r="D407" s="410"/>
      <c r="E407" s="411"/>
      <c r="F407" s="410"/>
    </row>
    <row r="408" spans="1:6" x14ac:dyDescent="0.25">
      <c r="A408" s="410"/>
      <c r="B408" s="410"/>
      <c r="C408" s="410"/>
      <c r="D408" s="410"/>
      <c r="E408" s="411"/>
      <c r="F408" s="410"/>
    </row>
    <row r="409" spans="1:6" x14ac:dyDescent="0.25">
      <c r="A409" s="410"/>
      <c r="B409" s="410"/>
      <c r="C409" s="410"/>
      <c r="D409" s="410"/>
      <c r="E409" s="411"/>
      <c r="F409" s="410"/>
    </row>
    <row r="410" spans="1:6" x14ac:dyDescent="0.25">
      <c r="A410" s="410"/>
      <c r="B410" s="410"/>
      <c r="C410" s="410"/>
      <c r="D410" s="410"/>
      <c r="E410" s="411"/>
      <c r="F410" s="410"/>
    </row>
    <row r="411" spans="1:6" x14ac:dyDescent="0.25">
      <c r="A411" s="410"/>
      <c r="B411" s="410"/>
      <c r="C411" s="410"/>
      <c r="D411" s="410"/>
      <c r="E411" s="411"/>
      <c r="F411" s="410"/>
    </row>
    <row r="412" spans="1:6" x14ac:dyDescent="0.25">
      <c r="A412" s="410"/>
      <c r="B412" s="410"/>
      <c r="C412" s="410"/>
      <c r="D412" s="410"/>
      <c r="E412" s="411"/>
      <c r="F412" s="410"/>
    </row>
    <row r="413" spans="1:6" x14ac:dyDescent="0.25">
      <c r="A413" s="410"/>
      <c r="B413" s="410"/>
      <c r="C413" s="410"/>
      <c r="D413" s="410"/>
      <c r="E413" s="411"/>
      <c r="F413" s="410"/>
    </row>
    <row r="414" spans="1:6" x14ac:dyDescent="0.25">
      <c r="A414" s="410"/>
      <c r="B414" s="410"/>
      <c r="C414" s="410"/>
      <c r="D414" s="410"/>
      <c r="E414" s="411"/>
      <c r="F414" s="410"/>
    </row>
    <row r="415" spans="1:6" x14ac:dyDescent="0.25">
      <c r="A415" s="410"/>
      <c r="B415" s="410"/>
      <c r="C415" s="410"/>
      <c r="D415" s="410"/>
      <c r="E415" s="411"/>
      <c r="F415" s="410"/>
    </row>
    <row r="416" spans="1:6" x14ac:dyDescent="0.25">
      <c r="A416" s="410"/>
      <c r="B416" s="410"/>
      <c r="C416" s="410"/>
      <c r="D416" s="410"/>
      <c r="E416" s="411"/>
      <c r="F416" s="410"/>
    </row>
    <row r="417" spans="1:6" x14ac:dyDescent="0.25">
      <c r="A417" s="410"/>
      <c r="B417" s="410"/>
      <c r="C417" s="410"/>
      <c r="D417" s="410"/>
      <c r="E417" s="411"/>
      <c r="F417" s="410"/>
    </row>
    <row r="418" spans="1:6" x14ac:dyDescent="0.25">
      <c r="A418" s="410"/>
      <c r="B418" s="410"/>
      <c r="C418" s="410"/>
      <c r="D418" s="410"/>
      <c r="E418" s="411"/>
      <c r="F418" s="410"/>
    </row>
    <row r="419" spans="1:6" x14ac:dyDescent="0.25">
      <c r="A419" s="410"/>
      <c r="B419" s="410"/>
      <c r="C419" s="410"/>
      <c r="D419" s="410"/>
      <c r="E419" s="411"/>
      <c r="F419" s="410"/>
    </row>
    <row r="420" spans="1:6" x14ac:dyDescent="0.25">
      <c r="A420" s="410"/>
      <c r="B420" s="410"/>
      <c r="C420" s="410"/>
      <c r="D420" s="410"/>
      <c r="E420" s="411"/>
      <c r="F420" s="410"/>
    </row>
    <row r="421" spans="1:6" x14ac:dyDescent="0.25">
      <c r="A421" s="410"/>
      <c r="B421" s="410"/>
      <c r="C421" s="410"/>
      <c r="D421" s="410"/>
      <c r="E421" s="411"/>
      <c r="F421" s="410"/>
    </row>
    <row r="422" spans="1:6" x14ac:dyDescent="0.25">
      <c r="A422" s="410"/>
      <c r="B422" s="410"/>
      <c r="C422" s="410"/>
      <c r="D422" s="410"/>
      <c r="E422" s="411"/>
      <c r="F422" s="410"/>
    </row>
    <row r="423" spans="1:6" x14ac:dyDescent="0.25">
      <c r="A423" s="410"/>
      <c r="B423" s="410"/>
      <c r="C423" s="410"/>
      <c r="D423" s="410"/>
      <c r="E423" s="411"/>
      <c r="F423" s="410"/>
    </row>
    <row r="424" spans="1:6" x14ac:dyDescent="0.25">
      <c r="A424" s="410"/>
      <c r="B424" s="410"/>
      <c r="C424" s="410"/>
      <c r="D424" s="410"/>
      <c r="E424" s="411"/>
      <c r="F424" s="410"/>
    </row>
    <row r="425" spans="1:6" x14ac:dyDescent="0.25">
      <c r="A425" s="410"/>
      <c r="B425" s="410"/>
      <c r="C425" s="410"/>
      <c r="D425" s="410"/>
      <c r="E425" s="411"/>
      <c r="F425" s="410"/>
    </row>
    <row r="426" spans="1:6" x14ac:dyDescent="0.25">
      <c r="A426" s="410"/>
      <c r="B426" s="410"/>
      <c r="C426" s="410"/>
      <c r="D426" s="410"/>
      <c r="E426" s="411"/>
      <c r="F426" s="410"/>
    </row>
    <row r="427" spans="1:6" x14ac:dyDescent="0.25">
      <c r="A427" s="410"/>
      <c r="B427" s="410"/>
      <c r="C427" s="410"/>
      <c r="D427" s="410"/>
      <c r="E427" s="411"/>
      <c r="F427" s="410"/>
    </row>
    <row r="428" spans="1:6" x14ac:dyDescent="0.25">
      <c r="A428" s="410"/>
      <c r="B428" s="410"/>
      <c r="C428" s="410"/>
      <c r="D428" s="410"/>
      <c r="E428" s="411"/>
      <c r="F428" s="410"/>
    </row>
    <row r="429" spans="1:6" x14ac:dyDescent="0.25">
      <c r="A429" s="410"/>
      <c r="B429" s="410"/>
      <c r="C429" s="410"/>
      <c r="D429" s="410"/>
      <c r="E429" s="411"/>
      <c r="F429" s="410"/>
    </row>
    <row r="430" spans="1:6" x14ac:dyDescent="0.25">
      <c r="A430" s="410"/>
      <c r="B430" s="410"/>
      <c r="C430" s="410"/>
      <c r="D430" s="410"/>
      <c r="E430" s="411"/>
      <c r="F430" s="410"/>
    </row>
    <row r="431" spans="1:6" x14ac:dyDescent="0.25">
      <c r="A431" s="410"/>
      <c r="B431" s="410"/>
      <c r="C431" s="410"/>
      <c r="D431" s="410"/>
      <c r="E431" s="411"/>
      <c r="F431" s="410"/>
    </row>
    <row r="432" spans="1:6" x14ac:dyDescent="0.25">
      <c r="A432" s="410"/>
      <c r="B432" s="410"/>
      <c r="C432" s="410"/>
      <c r="D432" s="410"/>
      <c r="E432" s="411"/>
      <c r="F432" s="410"/>
    </row>
    <row r="433" spans="1:6" x14ac:dyDescent="0.25">
      <c r="A433" s="410"/>
      <c r="B433" s="410"/>
      <c r="C433" s="410"/>
      <c r="D433" s="410"/>
      <c r="E433" s="411"/>
      <c r="F433" s="410"/>
    </row>
    <row r="434" spans="1:6" x14ac:dyDescent="0.25">
      <c r="A434" s="410"/>
      <c r="B434" s="410"/>
      <c r="C434" s="410"/>
      <c r="D434" s="410"/>
      <c r="E434" s="411"/>
      <c r="F434" s="410"/>
    </row>
    <row r="435" spans="1:6" x14ac:dyDescent="0.25">
      <c r="A435" s="410"/>
      <c r="B435" s="410"/>
      <c r="C435" s="410"/>
      <c r="D435" s="410"/>
      <c r="E435" s="411"/>
      <c r="F435" s="410"/>
    </row>
    <row r="436" spans="1:6" x14ac:dyDescent="0.25">
      <c r="A436" s="410"/>
      <c r="B436" s="410"/>
      <c r="C436" s="410"/>
      <c r="D436" s="410"/>
      <c r="E436" s="411"/>
      <c r="F436" s="410"/>
    </row>
    <row r="437" spans="1:6" x14ac:dyDescent="0.25">
      <c r="A437" s="410"/>
      <c r="B437" s="410"/>
      <c r="C437" s="410"/>
      <c r="D437" s="410"/>
      <c r="E437" s="411"/>
      <c r="F437" s="410"/>
    </row>
    <row r="438" spans="1:6" x14ac:dyDescent="0.25">
      <c r="A438" s="410"/>
      <c r="B438" s="410"/>
      <c r="C438" s="410"/>
      <c r="D438" s="410"/>
      <c r="E438" s="411"/>
      <c r="F438" s="410"/>
    </row>
    <row r="439" spans="1:6" x14ac:dyDescent="0.25">
      <c r="A439" s="410"/>
      <c r="B439" s="410"/>
      <c r="C439" s="410"/>
      <c r="D439" s="410"/>
      <c r="E439" s="411"/>
      <c r="F439" s="410"/>
    </row>
    <row r="440" spans="1:6" x14ac:dyDescent="0.25">
      <c r="A440" s="410"/>
      <c r="B440" s="410"/>
      <c r="C440" s="410"/>
      <c r="D440" s="410"/>
      <c r="E440" s="411"/>
      <c r="F440" s="410"/>
    </row>
    <row r="441" spans="1:6" x14ac:dyDescent="0.25">
      <c r="A441" s="410"/>
      <c r="B441" s="410"/>
      <c r="C441" s="410"/>
      <c r="D441" s="410"/>
      <c r="E441" s="411"/>
      <c r="F441" s="410"/>
    </row>
    <row r="442" spans="1:6" x14ac:dyDescent="0.25">
      <c r="A442" s="410"/>
      <c r="B442" s="410"/>
      <c r="C442" s="410"/>
      <c r="D442" s="410"/>
      <c r="E442" s="411"/>
      <c r="F442" s="410"/>
    </row>
    <row r="443" spans="1:6" x14ac:dyDescent="0.25">
      <c r="A443" s="410"/>
      <c r="B443" s="410"/>
      <c r="C443" s="410"/>
      <c r="D443" s="410"/>
      <c r="E443" s="411"/>
      <c r="F443" s="410"/>
    </row>
    <row r="444" spans="1:6" x14ac:dyDescent="0.25">
      <c r="A444" s="410"/>
      <c r="B444" s="410"/>
      <c r="C444" s="410"/>
      <c r="D444" s="410"/>
      <c r="E444" s="411"/>
      <c r="F444" s="410"/>
    </row>
    <row r="445" spans="1:6" x14ac:dyDescent="0.25">
      <c r="A445" s="410"/>
      <c r="B445" s="410"/>
      <c r="C445" s="410"/>
      <c r="D445" s="410"/>
      <c r="E445" s="411"/>
      <c r="F445" s="410"/>
    </row>
    <row r="446" spans="1:6" x14ac:dyDescent="0.25">
      <c r="A446" s="410"/>
      <c r="B446" s="410"/>
      <c r="C446" s="410"/>
      <c r="D446" s="410"/>
      <c r="E446" s="411"/>
      <c r="F446" s="410"/>
    </row>
    <row r="447" spans="1:6" x14ac:dyDescent="0.25">
      <c r="A447" s="410"/>
      <c r="B447" s="410"/>
      <c r="C447" s="410"/>
      <c r="D447" s="410"/>
      <c r="E447" s="411"/>
      <c r="F447" s="410"/>
    </row>
    <row r="448" spans="1:6" x14ac:dyDescent="0.25">
      <c r="A448" s="410"/>
      <c r="B448" s="410"/>
      <c r="C448" s="410"/>
      <c r="D448" s="410"/>
      <c r="E448" s="411"/>
      <c r="F448" s="410"/>
    </row>
    <row r="449" spans="1:6" x14ac:dyDescent="0.25">
      <c r="A449" s="410"/>
      <c r="B449" s="410"/>
      <c r="C449" s="410"/>
      <c r="D449" s="410"/>
      <c r="E449" s="411"/>
      <c r="F449" s="410"/>
    </row>
    <row r="450" spans="1:6" x14ac:dyDescent="0.25">
      <c r="A450" s="410"/>
      <c r="B450" s="410"/>
      <c r="C450" s="410"/>
      <c r="D450" s="410"/>
      <c r="E450" s="411"/>
      <c r="F450" s="410"/>
    </row>
    <row r="451" spans="1:6" x14ac:dyDescent="0.25">
      <c r="A451" s="410"/>
      <c r="B451" s="410"/>
      <c r="C451" s="410"/>
      <c r="D451" s="410"/>
      <c r="E451" s="411"/>
      <c r="F451" s="410"/>
    </row>
    <row r="452" spans="1:6" x14ac:dyDescent="0.25">
      <c r="A452" s="410"/>
      <c r="B452" s="410"/>
      <c r="C452" s="410"/>
      <c r="D452" s="410"/>
      <c r="E452" s="411"/>
      <c r="F452" s="410"/>
    </row>
    <row r="453" spans="1:6" x14ac:dyDescent="0.25">
      <c r="A453" s="410"/>
      <c r="B453" s="410"/>
      <c r="C453" s="410"/>
      <c r="D453" s="410"/>
      <c r="E453" s="411"/>
      <c r="F453" s="410"/>
    </row>
    <row r="454" spans="1:6" x14ac:dyDescent="0.25">
      <c r="A454" s="410"/>
      <c r="B454" s="410"/>
      <c r="C454" s="410"/>
      <c r="D454" s="410"/>
      <c r="E454" s="411"/>
      <c r="F454" s="410"/>
    </row>
    <row r="455" spans="1:6" x14ac:dyDescent="0.25">
      <c r="A455" s="410"/>
      <c r="B455" s="410"/>
      <c r="C455" s="410"/>
      <c r="D455" s="410"/>
      <c r="E455" s="411"/>
      <c r="F455" s="410"/>
    </row>
    <row r="456" spans="1:6" x14ac:dyDescent="0.25">
      <c r="A456" s="410"/>
      <c r="B456" s="410"/>
      <c r="C456" s="410"/>
      <c r="D456" s="410"/>
      <c r="E456" s="411"/>
      <c r="F456" s="410"/>
    </row>
    <row r="457" spans="1:6" x14ac:dyDescent="0.25">
      <c r="A457" s="410"/>
      <c r="B457" s="410"/>
      <c r="C457" s="410"/>
      <c r="D457" s="410"/>
      <c r="E457" s="411"/>
      <c r="F457" s="410"/>
    </row>
    <row r="458" spans="1:6" x14ac:dyDescent="0.25">
      <c r="A458" s="410"/>
      <c r="B458" s="410"/>
      <c r="C458" s="410"/>
      <c r="D458" s="410"/>
      <c r="E458" s="411"/>
      <c r="F458" s="410"/>
    </row>
    <row r="459" spans="1:6" x14ac:dyDescent="0.25">
      <c r="A459" s="410"/>
      <c r="B459" s="410"/>
      <c r="C459" s="410"/>
      <c r="D459" s="410"/>
      <c r="E459" s="411"/>
      <c r="F459" s="410"/>
    </row>
    <row r="460" spans="1:6" x14ac:dyDescent="0.25">
      <c r="A460" s="410"/>
      <c r="B460" s="410"/>
      <c r="C460" s="410"/>
      <c r="D460" s="410"/>
      <c r="E460" s="411"/>
      <c r="F460" s="410"/>
    </row>
    <row r="461" spans="1:6" x14ac:dyDescent="0.25">
      <c r="A461" s="410"/>
      <c r="B461" s="410"/>
      <c r="C461" s="410"/>
      <c r="D461" s="410"/>
      <c r="E461" s="411"/>
      <c r="F461" s="410"/>
    </row>
    <row r="462" spans="1:6" x14ac:dyDescent="0.25">
      <c r="A462" s="410"/>
      <c r="B462" s="410"/>
      <c r="C462" s="410"/>
      <c r="D462" s="410"/>
      <c r="E462" s="411"/>
      <c r="F462" s="410"/>
    </row>
    <row r="463" spans="1:6" x14ac:dyDescent="0.25">
      <c r="A463" s="410"/>
      <c r="B463" s="410"/>
      <c r="C463" s="410"/>
      <c r="D463" s="410"/>
      <c r="E463" s="411"/>
      <c r="F463" s="410"/>
    </row>
    <row r="464" spans="1:6" x14ac:dyDescent="0.25">
      <c r="A464" s="410"/>
      <c r="B464" s="410"/>
      <c r="C464" s="410"/>
      <c r="D464" s="410"/>
      <c r="E464" s="411"/>
      <c r="F464" s="410"/>
    </row>
    <row r="465" spans="1:6" x14ac:dyDescent="0.25">
      <c r="A465" s="410"/>
      <c r="B465" s="410"/>
      <c r="C465" s="410"/>
      <c r="D465" s="410"/>
      <c r="E465" s="411"/>
      <c r="F465" s="410"/>
    </row>
    <row r="466" spans="1:6" x14ac:dyDescent="0.25">
      <c r="A466" s="410"/>
      <c r="B466" s="410"/>
      <c r="C466" s="410"/>
      <c r="D466" s="410"/>
      <c r="E466" s="411"/>
      <c r="F466" s="410"/>
    </row>
    <row r="467" spans="1:6" x14ac:dyDescent="0.25">
      <c r="A467" s="410"/>
      <c r="B467" s="410"/>
      <c r="C467" s="410"/>
      <c r="D467" s="410"/>
      <c r="E467" s="411"/>
      <c r="F467" s="410"/>
    </row>
    <row r="468" spans="1:6" x14ac:dyDescent="0.25">
      <c r="A468" s="410"/>
      <c r="B468" s="410"/>
      <c r="C468" s="410"/>
      <c r="D468" s="410"/>
      <c r="E468" s="411"/>
      <c r="F468" s="410"/>
    </row>
    <row r="469" spans="1:6" x14ac:dyDescent="0.25">
      <c r="A469" s="410"/>
      <c r="B469" s="410"/>
      <c r="C469" s="410"/>
      <c r="D469" s="410"/>
      <c r="E469" s="411"/>
      <c r="F469" s="410"/>
    </row>
    <row r="470" spans="1:6" x14ac:dyDescent="0.25">
      <c r="A470" s="410"/>
      <c r="B470" s="410"/>
      <c r="C470" s="410"/>
      <c r="D470" s="410"/>
      <c r="E470" s="411"/>
      <c r="F470" s="410"/>
    </row>
    <row r="471" spans="1:6" x14ac:dyDescent="0.25">
      <c r="A471" s="410"/>
      <c r="B471" s="410"/>
      <c r="C471" s="410"/>
      <c r="D471" s="410"/>
      <c r="E471" s="411"/>
      <c r="F471" s="410"/>
    </row>
    <row r="472" spans="1:6" x14ac:dyDescent="0.25">
      <c r="A472" s="410"/>
      <c r="B472" s="410"/>
      <c r="C472" s="410"/>
      <c r="D472" s="410"/>
      <c r="E472" s="411"/>
      <c r="F472" s="410"/>
    </row>
    <row r="473" spans="1:6" x14ac:dyDescent="0.25">
      <c r="A473" s="410"/>
      <c r="B473" s="410"/>
      <c r="C473" s="410"/>
      <c r="D473" s="410"/>
      <c r="E473" s="411"/>
      <c r="F473" s="410"/>
    </row>
    <row r="474" spans="1:6" x14ac:dyDescent="0.25">
      <c r="A474" s="410"/>
      <c r="B474" s="410"/>
      <c r="C474" s="410"/>
      <c r="D474" s="410"/>
      <c r="E474" s="411"/>
      <c r="F474" s="410"/>
    </row>
    <row r="475" spans="1:6" x14ac:dyDescent="0.25">
      <c r="A475" s="410"/>
      <c r="B475" s="410"/>
      <c r="C475" s="410"/>
      <c r="D475" s="410"/>
      <c r="E475" s="411"/>
      <c r="F475" s="410"/>
    </row>
    <row r="476" spans="1:6" x14ac:dyDescent="0.25">
      <c r="A476" s="410"/>
      <c r="B476" s="410"/>
      <c r="C476" s="410"/>
      <c r="D476" s="410"/>
      <c r="E476" s="411"/>
      <c r="F476" s="410"/>
    </row>
    <row r="477" spans="1:6" x14ac:dyDescent="0.25">
      <c r="A477" s="410"/>
      <c r="B477" s="410"/>
      <c r="C477" s="410"/>
      <c r="D477" s="410"/>
      <c r="E477" s="411"/>
      <c r="F477" s="410"/>
    </row>
    <row r="478" spans="1:6" x14ac:dyDescent="0.25">
      <c r="A478" s="410"/>
      <c r="B478" s="410"/>
      <c r="C478" s="410"/>
      <c r="D478" s="410"/>
      <c r="E478" s="411"/>
      <c r="F478" s="410"/>
    </row>
    <row r="479" spans="1:6" x14ac:dyDescent="0.25">
      <c r="A479" s="410"/>
      <c r="B479" s="410"/>
      <c r="C479" s="410"/>
      <c r="D479" s="410"/>
      <c r="E479" s="411"/>
      <c r="F479" s="410"/>
    </row>
    <row r="480" spans="1:6" x14ac:dyDescent="0.25">
      <c r="A480" s="410"/>
      <c r="B480" s="410"/>
      <c r="C480" s="410"/>
      <c r="D480" s="410"/>
      <c r="E480" s="411"/>
      <c r="F480" s="410"/>
    </row>
    <row r="481" spans="1:6" x14ac:dyDescent="0.25">
      <c r="A481" s="410"/>
      <c r="B481" s="410"/>
      <c r="C481" s="410"/>
      <c r="D481" s="410"/>
      <c r="E481" s="411"/>
      <c r="F481" s="410"/>
    </row>
    <row r="482" spans="1:6" x14ac:dyDescent="0.25">
      <c r="A482" s="410"/>
      <c r="B482" s="410"/>
      <c r="C482" s="410"/>
      <c r="D482" s="410"/>
      <c r="E482" s="411"/>
      <c r="F482" s="410"/>
    </row>
    <row r="483" spans="1:6" x14ac:dyDescent="0.25">
      <c r="A483" s="410"/>
      <c r="B483" s="410"/>
      <c r="C483" s="410"/>
      <c r="D483" s="410"/>
      <c r="E483" s="411"/>
      <c r="F483" s="410"/>
    </row>
    <row r="484" spans="1:6" x14ac:dyDescent="0.25">
      <c r="A484" s="410"/>
      <c r="B484" s="410"/>
      <c r="C484" s="410"/>
      <c r="D484" s="410"/>
      <c r="E484" s="411"/>
      <c r="F484" s="410"/>
    </row>
    <row r="485" spans="1:6" x14ac:dyDescent="0.25">
      <c r="A485" s="410"/>
      <c r="B485" s="410"/>
      <c r="C485" s="410"/>
      <c r="D485" s="410"/>
      <c r="E485" s="411"/>
      <c r="F485" s="410"/>
    </row>
    <row r="486" spans="1:6" x14ac:dyDescent="0.25">
      <c r="A486" s="410"/>
      <c r="B486" s="410"/>
      <c r="C486" s="410"/>
      <c r="D486" s="410"/>
      <c r="E486" s="411"/>
      <c r="F486" s="410"/>
    </row>
    <row r="487" spans="1:6" x14ac:dyDescent="0.25">
      <c r="A487" s="410"/>
      <c r="B487" s="410"/>
      <c r="C487" s="410"/>
      <c r="D487" s="410"/>
      <c r="E487" s="411"/>
      <c r="F487" s="410"/>
    </row>
    <row r="488" spans="1:6" x14ac:dyDescent="0.25">
      <c r="A488" s="410"/>
      <c r="B488" s="410"/>
      <c r="C488" s="410"/>
      <c r="D488" s="410"/>
      <c r="E488" s="411"/>
      <c r="F488" s="410"/>
    </row>
    <row r="489" spans="1:6" x14ac:dyDescent="0.25">
      <c r="A489" s="410"/>
      <c r="B489" s="410"/>
      <c r="C489" s="410"/>
      <c r="D489" s="410"/>
      <c r="E489" s="411"/>
      <c r="F489" s="410"/>
    </row>
    <row r="490" spans="1:6" x14ac:dyDescent="0.25">
      <c r="A490" s="410"/>
      <c r="B490" s="410"/>
      <c r="C490" s="410"/>
      <c r="D490" s="410"/>
      <c r="E490" s="411"/>
      <c r="F490" s="410"/>
    </row>
    <row r="491" spans="1:6" x14ac:dyDescent="0.25">
      <c r="A491" s="410"/>
      <c r="B491" s="410"/>
      <c r="C491" s="410"/>
      <c r="D491" s="410"/>
      <c r="E491" s="411"/>
      <c r="F491" s="410"/>
    </row>
    <row r="492" spans="1:6" x14ac:dyDescent="0.25">
      <c r="A492" s="410"/>
      <c r="B492" s="410"/>
      <c r="C492" s="410"/>
      <c r="D492" s="410"/>
      <c r="E492" s="411"/>
      <c r="F492" s="410"/>
    </row>
    <row r="493" spans="1:6" x14ac:dyDescent="0.25">
      <c r="A493" s="410"/>
      <c r="B493" s="410"/>
      <c r="C493" s="410"/>
      <c r="D493" s="410"/>
      <c r="E493" s="411"/>
      <c r="F493" s="410"/>
    </row>
    <row r="494" spans="1:6" x14ac:dyDescent="0.25">
      <c r="A494" s="410"/>
      <c r="B494" s="410"/>
      <c r="C494" s="410"/>
      <c r="D494" s="410"/>
      <c r="E494" s="411"/>
      <c r="F494" s="410"/>
    </row>
    <row r="495" spans="1:6" x14ac:dyDescent="0.25">
      <c r="A495" s="410"/>
      <c r="B495" s="410"/>
      <c r="C495" s="410"/>
      <c r="D495" s="410"/>
      <c r="E495" s="411"/>
      <c r="F495" s="410"/>
    </row>
    <row r="496" spans="1:6" x14ac:dyDescent="0.25">
      <c r="A496" s="410"/>
      <c r="B496" s="410"/>
      <c r="C496" s="410"/>
      <c r="D496" s="410"/>
      <c r="E496" s="411"/>
      <c r="F496" s="410"/>
    </row>
    <row r="497" spans="1:6" x14ac:dyDescent="0.25">
      <c r="A497" s="410"/>
      <c r="B497" s="410"/>
      <c r="C497" s="410"/>
      <c r="D497" s="410"/>
      <c r="E497" s="411"/>
      <c r="F497" s="410"/>
    </row>
    <row r="498" spans="1:6" x14ac:dyDescent="0.25">
      <c r="A498" s="410"/>
      <c r="B498" s="410"/>
      <c r="C498" s="410"/>
      <c r="D498" s="410"/>
      <c r="E498" s="411"/>
      <c r="F498" s="410"/>
    </row>
    <row r="499" spans="1:6" x14ac:dyDescent="0.25">
      <c r="A499" s="410"/>
      <c r="B499" s="410"/>
      <c r="C499" s="410"/>
      <c r="D499" s="410"/>
      <c r="E499" s="411"/>
      <c r="F499" s="410"/>
    </row>
    <row r="500" spans="1:6" x14ac:dyDescent="0.25">
      <c r="A500" s="410"/>
      <c r="B500" s="410"/>
      <c r="C500" s="410"/>
      <c r="D500" s="410"/>
      <c r="E500" s="411"/>
      <c r="F500" s="410"/>
    </row>
  </sheetData>
  <sheetProtection algorithmName="SHA-512" hashValue="I5C34sFhHKO3PnbRv/EMKXzH1JXVPMuBup3MmEuSWD/mffo86gSbDNBh2rfYaSqy1NczzaKTIZmI/RC3NDon8w==" saltValue="hLl1Z5lLtThxvXsNodh6Vg==" spinCount="100000" sheet="1" objects="1" scenarios="1"/>
  <mergeCells count="28">
    <mergeCell ref="A25:B25"/>
    <mergeCell ref="A32:B32"/>
    <mergeCell ref="A27:B27"/>
    <mergeCell ref="A31:B31"/>
    <mergeCell ref="A24:B24"/>
    <mergeCell ref="A26:B26"/>
    <mergeCell ref="A2:E2"/>
    <mergeCell ref="A3:E3"/>
    <mergeCell ref="A4:E4"/>
    <mergeCell ref="A7:E7"/>
    <mergeCell ref="A13:E13"/>
    <mergeCell ref="A14:B14"/>
    <mergeCell ref="A15:B15"/>
    <mergeCell ref="A16:B16"/>
    <mergeCell ref="A17:B17"/>
    <mergeCell ref="A23:B23"/>
    <mergeCell ref="A18:B18"/>
    <mergeCell ref="A19:B19"/>
    <mergeCell ref="A20:B20"/>
    <mergeCell ref="A21:B21"/>
    <mergeCell ref="A22:B22"/>
    <mergeCell ref="A34:B34"/>
    <mergeCell ref="A28:B28"/>
    <mergeCell ref="A29:B29"/>
    <mergeCell ref="A30:B30"/>
    <mergeCell ref="A38:F38"/>
    <mergeCell ref="A35:B35"/>
    <mergeCell ref="A33:B33"/>
  </mergeCells>
  <dataValidations count="2">
    <dataValidation allowBlank="1" showInputMessage="1" showErrorMessage="1" promptTitle="Information" prompt="CBs are encourage to grade a severity level only as an indicative of relevance to the audit planning stage, not as a decision-making statement." sqref="E39" xr:uid="{257B9FEF-0D8C-4663-8E6D-BE88E9786B2C}"/>
    <dataValidation allowBlank="1" showInputMessage="1" showErrorMessage="1" promptTitle="Information" prompt="This refers to the municipality where the lawsuit is opened." sqref="A39" xr:uid="{0CDB92D1-25BD-4819-A99D-730747C1C4B8}"/>
  </dataValidations>
  <hyperlinks>
    <hyperlink ref="D19" r:id="rId1" xr:uid="{05EA0AA4-ABBC-4999-B4A3-133683347972}"/>
    <hyperlink ref="D20" r:id="rId2" xr:uid="{D30E5F05-0648-450B-B86B-1426FFC5BBB5}"/>
  </hyperlinks>
  <pageMargins left="0.511811024" right="0.511811024" top="0.78740157499999996" bottom="0.78740157499999996" header="0.31496062000000002" footer="0.31496062000000002"/>
  <pageSetup orientation="portrait" r:id="rId3"/>
  <ignoredErrors>
    <ignoredError sqref="E29" formula="1"/>
  </ignoredErrors>
  <drawing r:id="rId4"/>
  <tableParts count="1">
    <tablePart r:id="rId5"/>
  </tableParts>
  <extLst>
    <ext xmlns:x14="http://schemas.microsoft.com/office/spreadsheetml/2009/9/main" uri="{78C0D931-6437-407d-A8EE-F0AAD7539E65}">
      <x14:conditionalFormattings>
        <x14:conditionalFormatting xmlns:xm="http://schemas.microsoft.com/office/excel/2006/main">
          <x14:cfRule type="cellIs" priority="147" operator="equal" id="{6A46FE92-53A6-46B0-9B3E-C3439C7B80F1}">
            <xm:f>'Hidden Lists'!$K$14</xm:f>
            <x14:dxf>
              <font>
                <color theme="0" tint="-0.499984740745262"/>
              </font>
              <fill>
                <patternFill>
                  <bgColor theme="0" tint="-0.14996795556505021"/>
                </patternFill>
              </fill>
            </x14:dxf>
          </x14:cfRule>
          <x14:cfRule type="cellIs" priority="148" operator="equal" id="{D596B2B0-3767-42F0-B3B4-DDBF0D820171}">
            <xm:f>'Hidden Lists'!$K$13</xm:f>
            <x14:dxf>
              <font>
                <color rgb="FF006100"/>
              </font>
              <fill>
                <patternFill>
                  <bgColor rgb="FFC6EFCE"/>
                </patternFill>
              </fill>
            </x14:dxf>
          </x14:cfRule>
          <x14:cfRule type="cellIs" priority="149" operator="equal" id="{4CC2B57D-DC54-4F62-BEBD-C201E0BEBF08}">
            <xm:f>'Hidden Lists'!$K$11</xm:f>
            <x14:dxf>
              <font>
                <color rgb="FF9C0006"/>
              </font>
              <fill>
                <patternFill>
                  <bgColor rgb="FFFFC7CE"/>
                </patternFill>
              </fill>
            </x14:dxf>
          </x14:cfRule>
          <x14:cfRule type="cellIs" priority="150" operator="equal" id="{2C824B62-2BED-453C-9CC5-5AAA8E0FA056}">
            <xm:f>'Hidden Lists'!$K$12</xm:f>
            <x14:dxf>
              <font>
                <color rgb="FF9C5700"/>
              </font>
              <fill>
                <patternFill>
                  <bgColor rgb="FFFFEB9C"/>
                </patternFill>
              </fill>
            </x14:dxf>
          </x14:cfRule>
          <xm:sqref>E40:E500 C19:C22</xm:sqref>
        </x14:conditionalFormatting>
      </x14:conditionalFormattings>
    </ext>
    <ext xmlns:x14="http://schemas.microsoft.com/office/spreadsheetml/2009/9/main" uri="{CCE6A557-97BC-4b89-ADB6-D9C93CAAB3DF}">
      <x14:dataValidations xmlns:xm="http://schemas.microsoft.com/office/excel/2006/main" count="7">
        <x14:dataValidation type="list" allowBlank="1" showInputMessage="1" showErrorMessage="1" xr:uid="{B3FE50D1-4FAF-4DB1-B929-AE256682B463}">
          <x14:formula1>
            <xm:f>'Hidden Lists'!$F$41:$F$42</xm:f>
          </x14:formula1>
          <xm:sqref>C17</xm:sqref>
        </x14:dataValidation>
        <x14:dataValidation type="list" allowBlank="1" showInputMessage="1" showErrorMessage="1" xr:uid="{9DE3CB3F-840C-4D73-962F-E411C33DB74D}">
          <x14:formula1>
            <xm:f>'Hidden Lists'!$F$39:$F$40</xm:f>
          </x14:formula1>
          <xm:sqref>C15</xm:sqref>
        </x14:dataValidation>
        <x14:dataValidation type="list" allowBlank="1" showInputMessage="1" showErrorMessage="1" xr:uid="{BDD8CCDE-832E-4EFD-9DE2-67DD36E99549}">
          <x14:formula1>
            <xm:f>'Hidden Lists'!$F$15:$F$17</xm:f>
          </x14:formula1>
          <xm:sqref>C40:C500</xm:sqref>
        </x14:dataValidation>
        <x14:dataValidation type="list" allowBlank="1" showInputMessage="1" showErrorMessage="1" xr:uid="{5721D928-1983-44ED-AF2D-750FDEB417EC}">
          <x14:formula1>
            <xm:f>'Hidden Lists'!$F$3:$F$4</xm:f>
          </x14:formula1>
          <xm:sqref>C18</xm:sqref>
        </x14:dataValidation>
        <x14:dataValidation type="list" allowBlank="1" showInputMessage="1" showErrorMessage="1" xr:uid="{F0B86974-3E9E-4B85-809D-EE8E0A800CE1}">
          <x14:formula1>
            <xm:f>'Hidden Lists'!$K$11:$K$14</xm:f>
          </x14:formula1>
          <xm:sqref>E40:E500</xm:sqref>
        </x14:dataValidation>
        <x14:dataValidation type="list" allowBlank="1" showInputMessage="1" showErrorMessage="1" xr:uid="{A911B0C2-B6A1-4ECC-949B-571D1A9155BD}">
          <x14:formula1>
            <xm:f>'Hidden Lists'!$K$11:$K$13</xm:f>
          </x14:formula1>
          <xm:sqref>C19:C20</xm:sqref>
        </x14:dataValidation>
        <x14:dataValidation type="list" allowBlank="1" showInputMessage="1" showErrorMessage="1" xr:uid="{E587B012-19DE-4759-A29A-215B661C2FA6}">
          <x14:formula1>
            <xm:f>'Hidden Lists'!$M$7:$M$9</xm:f>
          </x14:formula1>
          <xm:sqref>C21:C22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DEAE4-4CAE-421E-9011-13CB7D60D978}">
  <sheetPr>
    <tabColor rgb="FFCCDE82"/>
  </sheetPr>
  <dimension ref="A1:L19"/>
  <sheetViews>
    <sheetView zoomScale="90" zoomScaleNormal="90" workbookViewId="0">
      <selection activeCell="C1" sqref="C1"/>
    </sheetView>
  </sheetViews>
  <sheetFormatPr defaultColWidth="9.140625" defaultRowHeight="13.5" x14ac:dyDescent="0.25"/>
  <cols>
    <col min="1" max="1" width="13.7109375" style="2" customWidth="1"/>
    <col min="2" max="2" width="25.28515625" style="2" customWidth="1"/>
    <col min="3" max="3" width="13.7109375" style="2" customWidth="1"/>
    <col min="4" max="4" width="62.140625" style="2" customWidth="1"/>
    <col min="5" max="5" width="3.85546875" style="2" customWidth="1"/>
    <col min="6" max="6" width="40.85546875" style="2" bestFit="1" customWidth="1"/>
    <col min="7" max="7" width="16.42578125" style="2" bestFit="1" customWidth="1"/>
    <col min="8" max="16384" width="9.140625" style="2"/>
  </cols>
  <sheetData>
    <row r="1" spans="1:12" x14ac:dyDescent="0.25">
      <c r="A1" s="115"/>
      <c r="B1" s="116"/>
      <c r="C1" s="116"/>
      <c r="D1" s="116"/>
      <c r="E1" s="117"/>
      <c r="F1" s="83"/>
      <c r="G1" s="158" t="str">
        <f>'1.Application Form'!K1</f>
        <v>Version 1.1 July 2021</v>
      </c>
    </row>
    <row r="2" spans="1:12" ht="20.25" x14ac:dyDescent="0.25">
      <c r="A2" s="482" t="s">
        <v>188</v>
      </c>
      <c r="B2" s="483"/>
      <c r="C2" s="483"/>
      <c r="D2" s="483"/>
      <c r="E2" s="483"/>
      <c r="F2" s="483"/>
      <c r="G2" s="484"/>
    </row>
    <row r="3" spans="1:12" ht="15.75" x14ac:dyDescent="0.25">
      <c r="A3" s="647" t="str">
        <f>'1.Application Form'!A3:K3</f>
        <v>For Farm Certificate Holders &amp; Applicants
Group certification</v>
      </c>
      <c r="B3" s="486"/>
      <c r="C3" s="486"/>
      <c r="D3" s="486"/>
      <c r="E3" s="486"/>
      <c r="F3" s="486"/>
      <c r="G3" s="487"/>
    </row>
    <row r="4" spans="1:12" ht="14.25" x14ac:dyDescent="0.25">
      <c r="A4" s="488" t="str">
        <f>'1.Application Form'!A4:K4</f>
        <v>Sustainable Agriculture Standard 2020 v1.1.</v>
      </c>
      <c r="B4" s="489"/>
      <c r="C4" s="489"/>
      <c r="D4" s="489"/>
      <c r="E4" s="489"/>
      <c r="F4" s="489"/>
      <c r="G4" s="490"/>
    </row>
    <row r="5" spans="1:12" ht="81.75" customHeight="1" x14ac:dyDescent="0.25">
      <c r="A5" s="658" t="s">
        <v>1274</v>
      </c>
      <c r="B5" s="659"/>
      <c r="C5" s="659"/>
      <c r="D5" s="659"/>
      <c r="E5" s="659"/>
      <c r="F5" s="659"/>
      <c r="G5" s="660"/>
      <c r="I5" s="127"/>
      <c r="J5" s="127"/>
      <c r="K5" s="127"/>
      <c r="L5" s="127"/>
    </row>
    <row r="6" spans="1:12" x14ac:dyDescent="0.25">
      <c r="H6" s="343"/>
      <c r="I6" s="343"/>
      <c r="J6" s="343"/>
      <c r="K6" s="127"/>
      <c r="L6" s="127"/>
    </row>
    <row r="7" spans="1:12" x14ac:dyDescent="0.25">
      <c r="C7" s="118" t="s">
        <v>189</v>
      </c>
      <c r="G7" s="345">
        <f>(C8*C9*C16)+(SUM(C10:C15)*C19)+C18</f>
        <v>0</v>
      </c>
      <c r="H7" s="343"/>
      <c r="I7" s="414"/>
      <c r="J7" s="343"/>
      <c r="K7" s="127"/>
      <c r="L7" s="127"/>
    </row>
    <row r="8" spans="1:12" x14ac:dyDescent="0.25">
      <c r="A8" s="112" t="s">
        <v>190</v>
      </c>
      <c r="B8" s="119" t="s">
        <v>191</v>
      </c>
      <c r="C8" s="120">
        <f>IFERROR(VLOOKUP('2a.Risk Assessment'!C35,Factors!AN15:AO19,2,FALSE),0)</f>
        <v>1.1499999999999999</v>
      </c>
      <c r="D8" s="381" t="s">
        <v>1276</v>
      </c>
      <c r="F8" s="64" t="s">
        <v>192</v>
      </c>
      <c r="G8" s="120">
        <f>CEILING(G7,0.5)</f>
        <v>0</v>
      </c>
      <c r="H8" s="344"/>
      <c r="I8" s="414">
        <v>11</v>
      </c>
      <c r="J8" s="343"/>
      <c r="K8" s="127"/>
      <c r="L8" s="127"/>
    </row>
    <row r="9" spans="1:12" x14ac:dyDescent="0.25">
      <c r="A9" s="67" t="s">
        <v>193</v>
      </c>
      <c r="B9" s="119" t="s">
        <v>194</v>
      </c>
      <c r="C9" s="120">
        <f>VLOOKUP('2.Audit Plan'!F78,Factors!AA3:AB14,2,TRUE)</f>
        <v>0.5</v>
      </c>
      <c r="D9" s="381" t="s">
        <v>1277</v>
      </c>
      <c r="F9" s="368" t="s">
        <v>1328</v>
      </c>
      <c r="G9" s="120">
        <f>IFERROR(CEILING(G8/'2.Audit Plan'!B73,0.5),1)</f>
        <v>1</v>
      </c>
      <c r="H9" s="343"/>
      <c r="I9" s="414"/>
      <c r="J9" s="343"/>
      <c r="K9" s="127"/>
      <c r="L9" s="127"/>
    </row>
    <row r="10" spans="1:12" x14ac:dyDescent="0.25">
      <c r="A10" s="67" t="s">
        <v>195</v>
      </c>
      <c r="B10" s="119" t="s">
        <v>196</v>
      </c>
      <c r="C10" s="120">
        <v>1</v>
      </c>
      <c r="D10" s="381" t="s">
        <v>197</v>
      </c>
      <c r="F10" s="66" t="s">
        <v>1327</v>
      </c>
      <c r="G10" s="439">
        <f>G9+C17</f>
        <v>1</v>
      </c>
      <c r="H10" s="343"/>
      <c r="I10" s="414"/>
      <c r="J10" s="343"/>
      <c r="K10" s="127"/>
      <c r="L10" s="127"/>
    </row>
    <row r="11" spans="1:12" x14ac:dyDescent="0.25">
      <c r="A11" s="65" t="s">
        <v>198</v>
      </c>
      <c r="B11" s="119" t="s">
        <v>615</v>
      </c>
      <c r="C11" s="120">
        <f>'2.Audit Plan'!B80*0.25</f>
        <v>0</v>
      </c>
      <c r="D11" s="381" t="s">
        <v>1278</v>
      </c>
      <c r="F11" s="519" t="s">
        <v>199</v>
      </c>
      <c r="G11" s="520"/>
      <c r="H11" s="344"/>
      <c r="I11" s="343"/>
      <c r="J11" s="343"/>
      <c r="K11" s="127"/>
      <c r="L11" s="127"/>
    </row>
    <row r="12" spans="1:12" x14ac:dyDescent="0.25">
      <c r="A12" s="65" t="s">
        <v>200</v>
      </c>
      <c r="B12" s="119" t="s">
        <v>201</v>
      </c>
      <c r="C12" s="120">
        <f>'2.Audit Plan'!B87*0.03</f>
        <v>0</v>
      </c>
      <c r="D12" s="381" t="s">
        <v>1279</v>
      </c>
      <c r="F12" s="652"/>
      <c r="G12" s="653"/>
      <c r="H12" s="343"/>
      <c r="I12" s="343"/>
      <c r="J12" s="343"/>
      <c r="K12" s="127"/>
      <c r="L12" s="127"/>
    </row>
    <row r="13" spans="1:12" x14ac:dyDescent="0.25">
      <c r="A13" s="67" t="s">
        <v>202</v>
      </c>
      <c r="B13" s="119" t="s">
        <v>203</v>
      </c>
      <c r="C13" s="120">
        <f>'2.Audit Plan'!B91*0.03</f>
        <v>0</v>
      </c>
      <c r="D13" s="381" t="s">
        <v>1280</v>
      </c>
      <c r="F13" s="654"/>
      <c r="G13" s="655"/>
      <c r="H13" s="343"/>
      <c r="I13" s="343"/>
      <c r="J13" s="343"/>
      <c r="K13" s="127"/>
      <c r="L13" s="127"/>
    </row>
    <row r="14" spans="1:12" x14ac:dyDescent="0.25">
      <c r="A14" s="67" t="s">
        <v>204</v>
      </c>
      <c r="B14" s="119" t="s">
        <v>392</v>
      </c>
      <c r="C14" s="120">
        <f>SUM('2.Audit Plan'!B81:B84)*0.25</f>
        <v>0</v>
      </c>
      <c r="D14" s="381" t="s">
        <v>1281</v>
      </c>
      <c r="F14" s="654"/>
      <c r="G14" s="655"/>
      <c r="H14" s="343"/>
      <c r="I14" s="343"/>
      <c r="J14" s="343"/>
      <c r="K14" s="127"/>
      <c r="L14" s="127"/>
    </row>
    <row r="15" spans="1:12" x14ac:dyDescent="0.25">
      <c r="A15" s="67" t="s">
        <v>205</v>
      </c>
      <c r="B15" s="119" t="s">
        <v>206</v>
      </c>
      <c r="C15" s="120">
        <f>'1.Application Form'!C66*0.18</f>
        <v>0</v>
      </c>
      <c r="D15" s="121" t="s">
        <v>1282</v>
      </c>
      <c r="F15" s="654"/>
      <c r="G15" s="655"/>
      <c r="I15" s="127"/>
      <c r="J15" s="127"/>
      <c r="K15" s="127"/>
      <c r="L15" s="127"/>
    </row>
    <row r="16" spans="1:12" ht="50.25" customHeight="1" x14ac:dyDescent="0.25">
      <c r="A16" s="67" t="s">
        <v>207</v>
      </c>
      <c r="B16" s="119" t="s">
        <v>209</v>
      </c>
      <c r="C16" s="11"/>
      <c r="D16" s="168" t="str">
        <f>IFERROR(VLOOKUP(C16,Factors!AO3:AP7,2,FALSE)," ")</f>
        <v xml:space="preserve"> </v>
      </c>
      <c r="F16" s="654"/>
      <c r="G16" s="655"/>
      <c r="I16" s="127"/>
      <c r="J16" s="127"/>
      <c r="K16" s="127"/>
      <c r="L16" s="127"/>
    </row>
    <row r="17" spans="1:7" ht="27" x14ac:dyDescent="0.25">
      <c r="A17" s="67" t="s">
        <v>208</v>
      </c>
      <c r="B17" s="119" t="s">
        <v>211</v>
      </c>
      <c r="C17" s="11"/>
      <c r="D17" s="121" t="s">
        <v>212</v>
      </c>
      <c r="F17" s="654"/>
      <c r="G17" s="655"/>
    </row>
    <row r="18" spans="1:7" ht="41.25" customHeight="1" x14ac:dyDescent="0.25">
      <c r="A18" s="67" t="s">
        <v>210</v>
      </c>
      <c r="B18" s="128" t="s">
        <v>214</v>
      </c>
      <c r="C18" s="11"/>
      <c r="D18" s="168" t="s">
        <v>1283</v>
      </c>
      <c r="F18" s="654"/>
      <c r="G18" s="655"/>
    </row>
    <row r="19" spans="1:7" ht="67.5" x14ac:dyDescent="0.25">
      <c r="A19" s="67" t="s">
        <v>213</v>
      </c>
      <c r="B19" s="128" t="s">
        <v>1275</v>
      </c>
      <c r="C19" s="11"/>
      <c r="D19" s="168" t="s">
        <v>215</v>
      </c>
      <c r="F19" s="656"/>
      <c r="G19" s="657"/>
    </row>
  </sheetData>
  <sheetProtection algorithmName="SHA-512" hashValue="IO7GUOfvf2wmz5zGISyYi5g21A9Ppxdb+Pf7cUuvcwH2SwlPES7cufW4atAGjKyyvt07d+H/rKl138OfKd8lXQ==" saltValue="QWUsnkgSAQNiUkkXBU4ojw==" spinCount="100000" sheet="1" objects="1" scenarios="1"/>
  <mergeCells count="6">
    <mergeCell ref="F12:G19"/>
    <mergeCell ref="A2:G2"/>
    <mergeCell ref="A3:G3"/>
    <mergeCell ref="A4:G4"/>
    <mergeCell ref="A5:G5"/>
    <mergeCell ref="F11:G11"/>
  </mergeCells>
  <pageMargins left="0.511811024" right="0.511811024" top="0.78740157499999996" bottom="0.78740157499999996" header="0.31496062000000002" footer="0.31496062000000002"/>
  <pageSetup paperSize="9" orientation="portrait" horizontalDpi="4294967293" verticalDpi="0" r:id="rId1"/>
  <drawing r:id="rId2"/>
  <extLst>
    <ext xmlns:x14="http://schemas.microsoft.com/office/spreadsheetml/2009/9/main" uri="{78C0D931-6437-407d-A8EE-F0AAD7539E65}">
      <x14:conditionalFormattings>
        <x14:conditionalFormatting xmlns:xm="http://schemas.microsoft.com/office/excel/2006/main">
          <x14:cfRule type="expression" priority="140" id="{8FB00D12-DDAC-44AC-B37F-F77D842EFC6B}">
            <xm:f>'Hidden Lists'!$C$30='Hidden Lists'!$C$28</xm:f>
            <x14:dxf>
              <font>
                <b/>
                <i val="0"/>
                <color rgb="FF175259"/>
              </font>
              <fill>
                <patternFill>
                  <bgColor rgb="FFFF7C80"/>
                </patternFill>
              </fill>
            </x14:dxf>
          </x14:cfRule>
          <xm:sqref>C19</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EFE8068A-618D-4538-9958-BFE85F89FA28}">
          <x14:formula1>
            <xm:f>Factors!$AI$5:$AI$7</xm:f>
          </x14:formula1>
          <xm:sqref>C19</xm:sqref>
        </x14:dataValidation>
        <x14:dataValidation type="list" allowBlank="1" showInputMessage="1" showErrorMessage="1" xr:uid="{EB981008-081F-4874-BAE3-A3596B04F4E3}">
          <x14:formula1>
            <xm:f>Factors!$AO$3:$AO$7</xm:f>
          </x14:formula1>
          <xm:sqref>C16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C978BD-F407-4941-A97E-BDAA37133018}">
  <sheetPr>
    <tabColor rgb="FF1A52C2"/>
  </sheetPr>
  <dimension ref="A1:E864"/>
  <sheetViews>
    <sheetView zoomScale="90" zoomScaleNormal="90" workbookViewId="0">
      <selection activeCell="B1" sqref="B1"/>
    </sheetView>
  </sheetViews>
  <sheetFormatPr defaultColWidth="9.140625" defaultRowHeight="13.5" x14ac:dyDescent="0.25"/>
  <cols>
    <col min="1" max="1" width="48.5703125" style="2" customWidth="1"/>
    <col min="2" max="2" width="21.28515625" style="2" customWidth="1"/>
    <col min="3" max="3" width="16" style="2" customWidth="1"/>
    <col min="4" max="4" width="27" style="2" customWidth="1"/>
    <col min="5" max="5" width="29.28515625" style="2" customWidth="1"/>
    <col min="6" max="16384" width="9.140625" style="2"/>
  </cols>
  <sheetData>
    <row r="1" spans="1:5" x14ac:dyDescent="0.25">
      <c r="A1" s="122"/>
      <c r="B1" s="6"/>
      <c r="C1" s="6"/>
      <c r="D1" s="6"/>
      <c r="E1" s="156" t="str">
        <f>'1.Application Form'!K1</f>
        <v>Version 1.1 July 2021</v>
      </c>
    </row>
    <row r="2" spans="1:5" ht="20.25" x14ac:dyDescent="0.3">
      <c r="A2" s="661" t="s">
        <v>1296</v>
      </c>
      <c r="B2" s="662"/>
      <c r="C2" s="662"/>
      <c r="D2" s="662"/>
      <c r="E2" s="663"/>
    </row>
    <row r="3" spans="1:5" ht="16.5" x14ac:dyDescent="0.25">
      <c r="A3" s="664" t="str">
        <f>'1.Application Form'!A3:K3</f>
        <v>For Farm Certificate Holders &amp; Applicants
Group certification</v>
      </c>
      <c r="B3" s="665"/>
      <c r="C3" s="665"/>
      <c r="D3" s="665"/>
      <c r="E3" s="666"/>
    </row>
    <row r="4" spans="1:5" ht="15" x14ac:dyDescent="0.25">
      <c r="A4" s="667" t="str">
        <f>'1.Application Form'!A4:K4</f>
        <v>Sustainable Agriculture Standard 2020 v1.1.</v>
      </c>
      <c r="B4" s="668"/>
      <c r="C4" s="668"/>
      <c r="D4" s="668"/>
      <c r="E4" s="669"/>
    </row>
    <row r="6" spans="1:5" x14ac:dyDescent="0.25">
      <c r="A6" s="670" t="s">
        <v>241</v>
      </c>
      <c r="B6" s="671"/>
      <c r="C6" s="671"/>
      <c r="D6" s="671"/>
      <c r="E6" s="672"/>
    </row>
    <row r="7" spans="1:5" x14ac:dyDescent="0.25">
      <c r="A7" s="507" t="s">
        <v>242</v>
      </c>
      <c r="B7" s="508"/>
      <c r="C7" s="508"/>
      <c r="D7" s="508"/>
      <c r="E7" s="509"/>
    </row>
    <row r="8" spans="1:5" ht="8.25" customHeight="1" x14ac:dyDescent="0.25"/>
    <row r="9" spans="1:5" x14ac:dyDescent="0.25">
      <c r="A9" s="293" t="s">
        <v>243</v>
      </c>
      <c r="B9" s="187" t="s">
        <v>131</v>
      </c>
    </row>
    <row r="10" spans="1:5" x14ac:dyDescent="0.25">
      <c r="A10" s="181" t="s">
        <v>244</v>
      </c>
      <c r="B10" s="29"/>
      <c r="D10" s="177" t="s">
        <v>245</v>
      </c>
      <c r="E10" s="179"/>
    </row>
    <row r="11" spans="1:5" x14ac:dyDescent="0.25">
      <c r="A11" s="181" t="s">
        <v>246</v>
      </c>
      <c r="B11" s="29"/>
      <c r="D11" s="172" t="s">
        <v>247</v>
      </c>
      <c r="E11" s="173"/>
    </row>
    <row r="12" spans="1:5" x14ac:dyDescent="0.25">
      <c r="A12" s="181" t="s">
        <v>248</v>
      </c>
      <c r="B12" s="382"/>
      <c r="D12" s="674" t="s">
        <v>249</v>
      </c>
      <c r="E12" s="675"/>
    </row>
    <row r="13" spans="1:5" x14ac:dyDescent="0.25">
      <c r="C13" s="384"/>
      <c r="D13" s="652"/>
      <c r="E13" s="653"/>
    </row>
    <row r="14" spans="1:5" x14ac:dyDescent="0.25">
      <c r="A14" s="84" t="s">
        <v>1195</v>
      </c>
      <c r="B14" s="179"/>
      <c r="C14" s="384"/>
      <c r="D14" s="654"/>
      <c r="E14" s="655"/>
    </row>
    <row r="15" spans="1:5" x14ac:dyDescent="0.25">
      <c r="A15" s="84" t="s">
        <v>1196</v>
      </c>
      <c r="B15" s="290"/>
      <c r="C15" s="384"/>
      <c r="D15" s="654"/>
      <c r="E15" s="655"/>
    </row>
    <row r="16" spans="1:5" x14ac:dyDescent="0.25">
      <c r="C16" s="384"/>
      <c r="D16" s="654"/>
      <c r="E16" s="655"/>
    </row>
    <row r="17" spans="1:5" x14ac:dyDescent="0.25">
      <c r="A17" s="171" t="s">
        <v>251</v>
      </c>
      <c r="B17" s="421"/>
      <c r="C17" s="384"/>
      <c r="D17" s="654"/>
      <c r="E17" s="655"/>
    </row>
    <row r="18" spans="1:5" x14ac:dyDescent="0.25">
      <c r="A18" s="383" t="s">
        <v>252</v>
      </c>
      <c r="B18" s="421"/>
      <c r="C18" s="384"/>
      <c r="D18" s="654"/>
      <c r="E18" s="655"/>
    </row>
    <row r="19" spans="1:5" x14ac:dyDescent="0.25">
      <c r="A19" s="397" t="s">
        <v>1164</v>
      </c>
      <c r="B19" s="399"/>
      <c r="C19" s="384"/>
      <c r="D19" s="654"/>
      <c r="E19" s="655"/>
    </row>
    <row r="20" spans="1:5" ht="15.75" customHeight="1" x14ac:dyDescent="0.25">
      <c r="A20" s="267" t="s">
        <v>253</v>
      </c>
      <c r="B20" s="382"/>
      <c r="C20" s="384"/>
      <c r="D20" s="654"/>
      <c r="E20" s="655"/>
    </row>
    <row r="21" spans="1:5" x14ac:dyDescent="0.25">
      <c r="A21" s="172" t="s">
        <v>1285</v>
      </c>
      <c r="B21" s="173"/>
      <c r="C21" s="384"/>
      <c r="D21" s="654"/>
      <c r="E21" s="655"/>
    </row>
    <row r="22" spans="1:5" x14ac:dyDescent="0.25">
      <c r="A22" s="172" t="s">
        <v>1286</v>
      </c>
      <c r="B22" s="173"/>
      <c r="C22" s="384"/>
      <c r="D22" s="654"/>
      <c r="E22" s="655"/>
    </row>
    <row r="23" spans="1:5" x14ac:dyDescent="0.25">
      <c r="A23" s="82"/>
      <c r="B23" s="176"/>
      <c r="C23" s="384"/>
      <c r="D23" s="654"/>
      <c r="E23" s="655"/>
    </row>
    <row r="24" spans="1:5" x14ac:dyDescent="0.25">
      <c r="A24" s="177" t="s">
        <v>254</v>
      </c>
      <c r="B24" s="178"/>
      <c r="C24" s="384"/>
      <c r="D24" s="656"/>
      <c r="E24" s="657"/>
    </row>
    <row r="25" spans="1:5" x14ac:dyDescent="0.25">
      <c r="A25" s="172" t="s">
        <v>1284</v>
      </c>
      <c r="B25" s="173"/>
    </row>
    <row r="26" spans="1:5" x14ac:dyDescent="0.25">
      <c r="A26" s="177" t="s">
        <v>255</v>
      </c>
      <c r="B26" s="178"/>
    </row>
    <row r="27" spans="1:5" x14ac:dyDescent="0.25">
      <c r="A27" s="172" t="s">
        <v>1287</v>
      </c>
      <c r="B27" s="178"/>
    </row>
    <row r="28" spans="1:5" x14ac:dyDescent="0.25">
      <c r="A28" s="172" t="s">
        <v>256</v>
      </c>
      <c r="B28" s="173"/>
    </row>
    <row r="30" spans="1:5" x14ac:dyDescent="0.25">
      <c r="B30" s="193" t="s">
        <v>257</v>
      </c>
      <c r="C30" s="194" t="s">
        <v>258</v>
      </c>
      <c r="D30" s="673" t="s">
        <v>259</v>
      </c>
      <c r="E30" s="673"/>
    </row>
    <row r="31" spans="1:5" x14ac:dyDescent="0.25">
      <c r="A31" s="195" t="s">
        <v>1288</v>
      </c>
      <c r="B31" s="405"/>
      <c r="C31" s="197">
        <f>'2.Audit Plan'!B87</f>
        <v>0</v>
      </c>
      <c r="D31" s="676"/>
      <c r="E31" s="677"/>
    </row>
    <row r="32" spans="1:5" x14ac:dyDescent="0.25">
      <c r="A32" s="199" t="s">
        <v>92</v>
      </c>
      <c r="B32" s="196">
        <f>COUNTIF(($C$43:C915),'Hidden Lists'!I13)</f>
        <v>0</v>
      </c>
      <c r="C32" s="197">
        <f>'2.Audit Plan'!B78</f>
        <v>0</v>
      </c>
      <c r="D32" s="678"/>
      <c r="E32" s="679"/>
    </row>
    <row r="33" spans="1:5" x14ac:dyDescent="0.25">
      <c r="A33" s="199" t="s">
        <v>90</v>
      </c>
      <c r="B33" s="196">
        <f>COUNTIF(($C$43:C916),'Hidden Lists'!I14)</f>
        <v>0</v>
      </c>
      <c r="C33" s="197">
        <f>'2.Audit Plan'!B79</f>
        <v>0</v>
      </c>
      <c r="D33" s="678"/>
      <c r="E33" s="679"/>
    </row>
    <row r="34" spans="1:5" x14ac:dyDescent="0.25">
      <c r="A34" s="198" t="s">
        <v>260</v>
      </c>
      <c r="B34" s="196">
        <f>COUNTIF(($C$43:C917),'Hidden Lists'!I15)</f>
        <v>0</v>
      </c>
      <c r="C34" s="197">
        <f>'2.Audit Plan'!B80</f>
        <v>0</v>
      </c>
      <c r="D34" s="678"/>
      <c r="E34" s="679"/>
    </row>
    <row r="35" spans="1:5" x14ac:dyDescent="0.25">
      <c r="A35" s="199" t="s">
        <v>261</v>
      </c>
      <c r="B35" s="196">
        <f>COUNTIF(($C$43:C918),'Hidden Lists'!I16)</f>
        <v>0</v>
      </c>
      <c r="C35" s="197">
        <f>'2.Audit Plan'!B81</f>
        <v>0</v>
      </c>
      <c r="D35" s="678"/>
      <c r="E35" s="679"/>
    </row>
    <row r="36" spans="1:5" x14ac:dyDescent="0.25">
      <c r="A36" s="200" t="s">
        <v>262</v>
      </c>
      <c r="B36" s="196">
        <f>COUNTIF(($C$43:C919),'Hidden Lists'!I17)</f>
        <v>0</v>
      </c>
      <c r="C36" s="197">
        <f>'2.Audit Plan'!B83</f>
        <v>0</v>
      </c>
      <c r="D36" s="678"/>
      <c r="E36" s="679"/>
    </row>
    <row r="37" spans="1:5" x14ac:dyDescent="0.25">
      <c r="A37" s="198" t="s">
        <v>263</v>
      </c>
      <c r="B37" s="196">
        <f>COUNTIF(($C$43:C920),'Hidden Lists'!I18)</f>
        <v>0</v>
      </c>
      <c r="C37" s="197">
        <f>'2.Audit Plan'!B84</f>
        <v>0</v>
      </c>
      <c r="D37" s="678"/>
      <c r="E37" s="679"/>
    </row>
    <row r="38" spans="1:5" x14ac:dyDescent="0.25">
      <c r="A38" s="201" t="s">
        <v>264</v>
      </c>
      <c r="B38" s="196">
        <f>COUNTIF(($C$43:C921),'Hidden Lists'!I19)</f>
        <v>0</v>
      </c>
      <c r="C38" s="197">
        <v>0</v>
      </c>
      <c r="D38" s="680"/>
      <c r="E38" s="681"/>
    </row>
    <row r="39" spans="1:5" x14ac:dyDescent="0.25">
      <c r="A39" s="203"/>
      <c r="B39" s="204"/>
      <c r="C39" s="205"/>
      <c r="D39" s="202"/>
      <c r="E39" s="202"/>
    </row>
    <row r="40" spans="1:5" x14ac:dyDescent="0.25">
      <c r="A40" s="670" t="s">
        <v>265</v>
      </c>
      <c r="B40" s="671"/>
      <c r="C40" s="671"/>
      <c r="D40" s="671"/>
      <c r="E40" s="672"/>
    </row>
    <row r="41" spans="1:5" ht="27.75" customHeight="1" x14ac:dyDescent="0.25">
      <c r="A41" s="507" t="s">
        <v>266</v>
      </c>
      <c r="B41" s="508"/>
      <c r="C41" s="508"/>
      <c r="D41" s="508"/>
      <c r="E41" s="509"/>
    </row>
    <row r="42" spans="1:5" ht="25.5" customHeight="1" x14ac:dyDescent="0.25">
      <c r="A42" s="105" t="s">
        <v>267</v>
      </c>
      <c r="B42" s="105" t="s">
        <v>268</v>
      </c>
      <c r="C42" s="105" t="s">
        <v>234</v>
      </c>
      <c r="D42" s="105" t="s">
        <v>269</v>
      </c>
      <c r="E42" s="106" t="s">
        <v>1289</v>
      </c>
    </row>
    <row r="43" spans="1:5" x14ac:dyDescent="0.25">
      <c r="A43" s="13"/>
      <c r="B43" s="13"/>
      <c r="C43" s="13"/>
      <c r="D43" s="13"/>
      <c r="E43" s="13"/>
    </row>
    <row r="44" spans="1:5" x14ac:dyDescent="0.25">
      <c r="A44" s="13"/>
      <c r="B44" s="13"/>
      <c r="C44" s="13"/>
      <c r="D44" s="13"/>
      <c r="E44" s="13"/>
    </row>
    <row r="45" spans="1:5" x14ac:dyDescent="0.25">
      <c r="A45" s="13"/>
      <c r="B45" s="13"/>
      <c r="C45" s="13"/>
      <c r="D45" s="13"/>
      <c r="E45" s="13"/>
    </row>
    <row r="46" spans="1:5" x14ac:dyDescent="0.25">
      <c r="A46" s="13"/>
      <c r="B46" s="13"/>
      <c r="C46" s="13"/>
      <c r="D46" s="13"/>
      <c r="E46" s="13"/>
    </row>
    <row r="47" spans="1:5" x14ac:dyDescent="0.25">
      <c r="A47" s="13"/>
      <c r="B47" s="13"/>
      <c r="C47" s="13"/>
      <c r="D47" s="13"/>
      <c r="E47" s="13"/>
    </row>
    <row r="48" spans="1:5" x14ac:dyDescent="0.25">
      <c r="A48" s="13"/>
      <c r="B48" s="13"/>
      <c r="C48" s="13"/>
      <c r="D48" s="13"/>
      <c r="E48" s="13"/>
    </row>
    <row r="49" spans="1:5" x14ac:dyDescent="0.25">
      <c r="A49" s="13"/>
      <c r="B49" s="13"/>
      <c r="C49" s="13"/>
      <c r="D49" s="13"/>
      <c r="E49" s="13"/>
    </row>
    <row r="50" spans="1:5" x14ac:dyDescent="0.25">
      <c r="A50" s="13"/>
      <c r="B50" s="13"/>
      <c r="C50" s="13"/>
      <c r="D50" s="13"/>
      <c r="E50" s="13"/>
    </row>
    <row r="51" spans="1:5" x14ac:dyDescent="0.25">
      <c r="A51" s="13"/>
      <c r="B51" s="13"/>
      <c r="C51" s="13"/>
      <c r="D51" s="13"/>
      <c r="E51" s="13"/>
    </row>
    <row r="52" spans="1:5" x14ac:dyDescent="0.25">
      <c r="A52" s="13"/>
      <c r="B52" s="13"/>
      <c r="C52" s="13"/>
      <c r="D52" s="13"/>
      <c r="E52" s="13"/>
    </row>
    <row r="53" spans="1:5" x14ac:dyDescent="0.25">
      <c r="A53" s="13"/>
      <c r="B53" s="13"/>
      <c r="C53" s="13"/>
      <c r="D53" s="13"/>
      <c r="E53" s="13"/>
    </row>
    <row r="54" spans="1:5" x14ac:dyDescent="0.25">
      <c r="A54" s="13"/>
      <c r="B54" s="13"/>
      <c r="C54" s="13"/>
      <c r="D54" s="13"/>
      <c r="E54" s="13"/>
    </row>
    <row r="55" spans="1:5" x14ac:dyDescent="0.25">
      <c r="A55" s="13"/>
      <c r="B55" s="13"/>
      <c r="C55" s="13"/>
      <c r="D55" s="13"/>
      <c r="E55" s="13"/>
    </row>
    <row r="56" spans="1:5" x14ac:dyDescent="0.25">
      <c r="A56" s="13"/>
      <c r="B56" s="13"/>
      <c r="C56" s="13"/>
      <c r="D56" s="13"/>
      <c r="E56" s="13"/>
    </row>
    <row r="57" spans="1:5" x14ac:dyDescent="0.25">
      <c r="A57" s="13"/>
      <c r="B57" s="13"/>
      <c r="C57" s="13"/>
      <c r="D57" s="13"/>
      <c r="E57" s="13"/>
    </row>
    <row r="58" spans="1:5" x14ac:dyDescent="0.25">
      <c r="A58" s="13"/>
      <c r="B58" s="13"/>
      <c r="C58" s="13"/>
      <c r="D58" s="13"/>
      <c r="E58" s="13"/>
    </row>
    <row r="59" spans="1:5" x14ac:dyDescent="0.25">
      <c r="A59" s="13"/>
      <c r="B59" s="13"/>
      <c r="C59" s="13"/>
      <c r="D59" s="13"/>
      <c r="E59" s="13"/>
    </row>
    <row r="60" spans="1:5" x14ac:dyDescent="0.25">
      <c r="A60" s="13"/>
      <c r="B60" s="13"/>
      <c r="C60" s="13"/>
      <c r="D60" s="13"/>
      <c r="E60" s="13"/>
    </row>
    <row r="61" spans="1:5" x14ac:dyDescent="0.25">
      <c r="A61" s="13"/>
      <c r="B61" s="13"/>
      <c r="C61" s="13"/>
      <c r="D61" s="13"/>
      <c r="E61" s="13"/>
    </row>
    <row r="62" spans="1:5" x14ac:dyDescent="0.25">
      <c r="A62" s="412"/>
      <c r="B62" s="412"/>
      <c r="C62" s="412"/>
      <c r="D62" s="412"/>
      <c r="E62" s="412"/>
    </row>
    <row r="63" spans="1:5" x14ac:dyDescent="0.25">
      <c r="A63" s="412"/>
      <c r="B63" s="412"/>
      <c r="C63" s="412"/>
      <c r="D63" s="412"/>
      <c r="E63" s="412"/>
    </row>
    <row r="64" spans="1:5" x14ac:dyDescent="0.25">
      <c r="A64" s="412"/>
      <c r="B64" s="412"/>
      <c r="C64" s="412"/>
      <c r="D64" s="412"/>
      <c r="E64" s="412"/>
    </row>
    <row r="65" spans="1:5" x14ac:dyDescent="0.25">
      <c r="A65" s="412"/>
      <c r="B65" s="412"/>
      <c r="C65" s="412"/>
      <c r="D65" s="412"/>
      <c r="E65" s="412"/>
    </row>
    <row r="66" spans="1:5" x14ac:dyDescent="0.25">
      <c r="A66" s="412"/>
      <c r="B66" s="412"/>
      <c r="C66" s="412"/>
      <c r="D66" s="412"/>
      <c r="E66" s="412"/>
    </row>
    <row r="67" spans="1:5" x14ac:dyDescent="0.25">
      <c r="A67" s="412"/>
      <c r="B67" s="412"/>
      <c r="C67" s="412"/>
      <c r="D67" s="412"/>
      <c r="E67" s="412"/>
    </row>
    <row r="68" spans="1:5" x14ac:dyDescent="0.25">
      <c r="A68" s="412"/>
      <c r="B68" s="412"/>
      <c r="C68" s="412"/>
      <c r="D68" s="412"/>
      <c r="E68" s="412"/>
    </row>
    <row r="69" spans="1:5" x14ac:dyDescent="0.25">
      <c r="A69" s="412"/>
      <c r="B69" s="412"/>
      <c r="C69" s="412"/>
      <c r="D69" s="412"/>
      <c r="E69" s="412"/>
    </row>
    <row r="70" spans="1:5" x14ac:dyDescent="0.25">
      <c r="A70" s="412"/>
      <c r="B70" s="412"/>
      <c r="C70" s="412"/>
      <c r="D70" s="412"/>
      <c r="E70" s="412"/>
    </row>
    <row r="71" spans="1:5" x14ac:dyDescent="0.25">
      <c r="A71" s="412"/>
      <c r="B71" s="412"/>
      <c r="C71" s="412"/>
      <c r="D71" s="412"/>
      <c r="E71" s="412"/>
    </row>
    <row r="72" spans="1:5" x14ac:dyDescent="0.25">
      <c r="A72" s="412"/>
      <c r="B72" s="412"/>
      <c r="C72" s="412"/>
      <c r="D72" s="412"/>
      <c r="E72" s="412"/>
    </row>
    <row r="73" spans="1:5" x14ac:dyDescent="0.25">
      <c r="A73" s="412"/>
      <c r="B73" s="412"/>
      <c r="C73" s="412"/>
      <c r="D73" s="412"/>
      <c r="E73" s="412"/>
    </row>
    <row r="74" spans="1:5" x14ac:dyDescent="0.25">
      <c r="A74" s="412"/>
      <c r="B74" s="412"/>
      <c r="C74" s="412"/>
      <c r="D74" s="412"/>
      <c r="E74" s="412"/>
    </row>
    <row r="75" spans="1:5" x14ac:dyDescent="0.25">
      <c r="A75" s="412"/>
      <c r="B75" s="412"/>
      <c r="C75" s="412"/>
      <c r="D75" s="412"/>
      <c r="E75" s="412"/>
    </row>
    <row r="76" spans="1:5" x14ac:dyDescent="0.25">
      <c r="A76" s="412"/>
      <c r="B76" s="412"/>
      <c r="C76" s="412"/>
      <c r="D76" s="412"/>
      <c r="E76" s="412"/>
    </row>
    <row r="77" spans="1:5" x14ac:dyDescent="0.25">
      <c r="A77" s="412"/>
      <c r="B77" s="412"/>
      <c r="C77" s="412"/>
      <c r="D77" s="412"/>
      <c r="E77" s="412"/>
    </row>
    <row r="78" spans="1:5" x14ac:dyDescent="0.25">
      <c r="A78" s="412"/>
      <c r="B78" s="412"/>
      <c r="C78" s="412"/>
      <c r="D78" s="412"/>
      <c r="E78" s="412"/>
    </row>
    <row r="79" spans="1:5" x14ac:dyDescent="0.25">
      <c r="A79" s="412"/>
      <c r="B79" s="412"/>
      <c r="C79" s="412"/>
      <c r="D79" s="412"/>
      <c r="E79" s="412"/>
    </row>
    <row r="80" spans="1:5" x14ac:dyDescent="0.25">
      <c r="A80" s="412"/>
      <c r="B80" s="412"/>
      <c r="C80" s="412"/>
      <c r="D80" s="412"/>
      <c r="E80" s="412"/>
    </row>
    <row r="81" spans="1:5" x14ac:dyDescent="0.25">
      <c r="A81" s="412"/>
      <c r="B81" s="412"/>
      <c r="C81" s="412"/>
      <c r="D81" s="412"/>
      <c r="E81" s="412"/>
    </row>
    <row r="82" spans="1:5" x14ac:dyDescent="0.25">
      <c r="A82" s="412"/>
      <c r="B82" s="412"/>
      <c r="C82" s="412"/>
      <c r="D82" s="412"/>
      <c r="E82" s="412"/>
    </row>
    <row r="83" spans="1:5" x14ac:dyDescent="0.25">
      <c r="A83" s="412"/>
      <c r="B83" s="412"/>
      <c r="C83" s="412"/>
      <c r="D83" s="412"/>
      <c r="E83" s="412"/>
    </row>
    <row r="84" spans="1:5" x14ac:dyDescent="0.25">
      <c r="A84" s="412"/>
      <c r="B84" s="412"/>
      <c r="C84" s="412"/>
      <c r="D84" s="412"/>
      <c r="E84" s="412"/>
    </row>
    <row r="85" spans="1:5" x14ac:dyDescent="0.25">
      <c r="A85" s="412"/>
      <c r="B85" s="412"/>
      <c r="C85" s="412"/>
      <c r="D85" s="412"/>
      <c r="E85" s="412"/>
    </row>
    <row r="86" spans="1:5" x14ac:dyDescent="0.25">
      <c r="A86" s="412"/>
      <c r="B86" s="412"/>
      <c r="C86" s="412"/>
      <c r="D86" s="412"/>
      <c r="E86" s="412"/>
    </row>
    <row r="87" spans="1:5" x14ac:dyDescent="0.25">
      <c r="A87" s="412"/>
      <c r="B87" s="412"/>
      <c r="C87" s="412"/>
      <c r="D87" s="412"/>
      <c r="E87" s="412"/>
    </row>
    <row r="88" spans="1:5" x14ac:dyDescent="0.25">
      <c r="A88" s="412"/>
      <c r="B88" s="412"/>
      <c r="C88" s="412"/>
      <c r="D88" s="412"/>
      <c r="E88" s="412"/>
    </row>
    <row r="89" spans="1:5" x14ac:dyDescent="0.25">
      <c r="A89" s="412"/>
      <c r="B89" s="412"/>
      <c r="C89" s="412"/>
      <c r="D89" s="412"/>
      <c r="E89" s="412"/>
    </row>
    <row r="90" spans="1:5" x14ac:dyDescent="0.25">
      <c r="A90" s="412"/>
      <c r="B90" s="412"/>
      <c r="C90" s="412"/>
      <c r="D90" s="412"/>
      <c r="E90" s="412"/>
    </row>
    <row r="91" spans="1:5" x14ac:dyDescent="0.25">
      <c r="A91" s="412"/>
      <c r="B91" s="412"/>
      <c r="C91" s="412"/>
      <c r="D91" s="412"/>
      <c r="E91" s="412"/>
    </row>
    <row r="92" spans="1:5" x14ac:dyDescent="0.25">
      <c r="A92" s="412"/>
      <c r="B92" s="412"/>
      <c r="C92" s="412"/>
      <c r="D92" s="412"/>
      <c r="E92" s="412"/>
    </row>
    <row r="93" spans="1:5" x14ac:dyDescent="0.25">
      <c r="A93" s="412"/>
      <c r="B93" s="412"/>
      <c r="C93" s="412"/>
      <c r="D93" s="412"/>
      <c r="E93" s="412"/>
    </row>
    <row r="94" spans="1:5" x14ac:dyDescent="0.25">
      <c r="A94" s="412"/>
      <c r="B94" s="412"/>
      <c r="C94" s="412"/>
      <c r="D94" s="412"/>
      <c r="E94" s="412"/>
    </row>
    <row r="95" spans="1:5" x14ac:dyDescent="0.25">
      <c r="A95" s="412"/>
      <c r="B95" s="412"/>
      <c r="C95" s="412"/>
      <c r="D95" s="412"/>
      <c r="E95" s="412"/>
    </row>
    <row r="96" spans="1:5" x14ac:dyDescent="0.25">
      <c r="A96" s="412"/>
      <c r="B96" s="412"/>
      <c r="C96" s="412"/>
      <c r="D96" s="412"/>
      <c r="E96" s="412"/>
    </row>
    <row r="97" spans="1:5" x14ac:dyDescent="0.25">
      <c r="A97" s="412"/>
      <c r="B97" s="412"/>
      <c r="C97" s="412"/>
      <c r="D97" s="412"/>
      <c r="E97" s="412"/>
    </row>
    <row r="98" spans="1:5" x14ac:dyDescent="0.25">
      <c r="A98" s="412"/>
      <c r="B98" s="412"/>
      <c r="C98" s="412"/>
      <c r="D98" s="412"/>
      <c r="E98" s="412"/>
    </row>
    <row r="99" spans="1:5" x14ac:dyDescent="0.25">
      <c r="A99" s="412"/>
      <c r="B99" s="412"/>
      <c r="C99" s="412"/>
      <c r="D99" s="412"/>
      <c r="E99" s="412"/>
    </row>
    <row r="100" spans="1:5" x14ac:dyDescent="0.25">
      <c r="A100" s="412"/>
      <c r="B100" s="412"/>
      <c r="C100" s="412"/>
      <c r="D100" s="412"/>
      <c r="E100" s="412"/>
    </row>
    <row r="101" spans="1:5" x14ac:dyDescent="0.25">
      <c r="A101" s="412"/>
      <c r="B101" s="412"/>
      <c r="C101" s="412"/>
      <c r="D101" s="412"/>
      <c r="E101" s="412"/>
    </row>
    <row r="102" spans="1:5" x14ac:dyDescent="0.25">
      <c r="A102" s="412"/>
      <c r="B102" s="412"/>
      <c r="C102" s="412"/>
      <c r="D102" s="412"/>
      <c r="E102" s="412"/>
    </row>
    <row r="103" spans="1:5" x14ac:dyDescent="0.25">
      <c r="A103" s="412"/>
      <c r="B103" s="412"/>
      <c r="C103" s="412"/>
      <c r="D103" s="412"/>
      <c r="E103" s="412"/>
    </row>
    <row r="104" spans="1:5" x14ac:dyDescent="0.25">
      <c r="A104" s="412"/>
      <c r="B104" s="412"/>
      <c r="C104" s="412"/>
      <c r="D104" s="412"/>
      <c r="E104" s="412"/>
    </row>
    <row r="105" spans="1:5" x14ac:dyDescent="0.25">
      <c r="A105" s="412"/>
      <c r="B105" s="412"/>
      <c r="C105" s="412"/>
      <c r="D105" s="412"/>
      <c r="E105" s="412"/>
    </row>
    <row r="106" spans="1:5" x14ac:dyDescent="0.25">
      <c r="A106" s="412"/>
      <c r="B106" s="412"/>
      <c r="C106" s="412"/>
      <c r="D106" s="412"/>
      <c r="E106" s="412"/>
    </row>
    <row r="107" spans="1:5" x14ac:dyDescent="0.25">
      <c r="A107" s="412"/>
      <c r="B107" s="412"/>
      <c r="C107" s="412"/>
      <c r="D107" s="412"/>
      <c r="E107" s="412"/>
    </row>
    <row r="108" spans="1:5" x14ac:dyDescent="0.25">
      <c r="A108" s="412"/>
      <c r="B108" s="412"/>
      <c r="C108" s="412"/>
      <c r="D108" s="412"/>
      <c r="E108" s="412"/>
    </row>
    <row r="109" spans="1:5" x14ac:dyDescent="0.25">
      <c r="A109" s="412"/>
      <c r="B109" s="412"/>
      <c r="C109" s="412"/>
      <c r="D109" s="412"/>
      <c r="E109" s="412"/>
    </row>
    <row r="110" spans="1:5" x14ac:dyDescent="0.25">
      <c r="A110" s="412"/>
      <c r="B110" s="412"/>
      <c r="C110" s="412"/>
      <c r="D110" s="412"/>
      <c r="E110" s="412"/>
    </row>
    <row r="111" spans="1:5" x14ac:dyDescent="0.25">
      <c r="A111" s="412"/>
      <c r="B111" s="412"/>
      <c r="C111" s="412"/>
      <c r="D111" s="412"/>
      <c r="E111" s="412"/>
    </row>
    <row r="112" spans="1:5" x14ac:dyDescent="0.25">
      <c r="A112" s="412"/>
      <c r="B112" s="412"/>
      <c r="C112" s="412"/>
      <c r="D112" s="412"/>
      <c r="E112" s="412"/>
    </row>
    <row r="113" spans="1:5" x14ac:dyDescent="0.25">
      <c r="A113" s="412"/>
      <c r="B113" s="412"/>
      <c r="C113" s="412"/>
      <c r="D113" s="412"/>
      <c r="E113" s="412"/>
    </row>
    <row r="114" spans="1:5" x14ac:dyDescent="0.25">
      <c r="A114" s="412"/>
      <c r="B114" s="412"/>
      <c r="C114" s="412"/>
      <c r="D114" s="412"/>
      <c r="E114" s="412"/>
    </row>
    <row r="115" spans="1:5" x14ac:dyDescent="0.25">
      <c r="A115" s="412"/>
      <c r="B115" s="412"/>
      <c r="C115" s="412"/>
      <c r="D115" s="412"/>
      <c r="E115" s="412"/>
    </row>
    <row r="116" spans="1:5" x14ac:dyDescent="0.25">
      <c r="A116" s="412"/>
      <c r="B116" s="412"/>
      <c r="C116" s="412"/>
      <c r="D116" s="412"/>
      <c r="E116" s="412"/>
    </row>
    <row r="117" spans="1:5" x14ac:dyDescent="0.25">
      <c r="A117" s="412"/>
      <c r="B117" s="412"/>
      <c r="C117" s="412"/>
      <c r="D117" s="412"/>
      <c r="E117" s="412"/>
    </row>
    <row r="118" spans="1:5" x14ac:dyDescent="0.25">
      <c r="A118" s="412"/>
      <c r="B118" s="412"/>
      <c r="C118" s="412"/>
      <c r="D118" s="412"/>
      <c r="E118" s="412"/>
    </row>
    <row r="119" spans="1:5" x14ac:dyDescent="0.25">
      <c r="A119" s="412"/>
      <c r="B119" s="412"/>
      <c r="C119" s="412"/>
      <c r="D119" s="412"/>
      <c r="E119" s="412"/>
    </row>
    <row r="120" spans="1:5" x14ac:dyDescent="0.25">
      <c r="A120" s="412"/>
      <c r="B120" s="412"/>
      <c r="C120" s="412"/>
      <c r="D120" s="412"/>
      <c r="E120" s="412"/>
    </row>
    <row r="121" spans="1:5" x14ac:dyDescent="0.25">
      <c r="A121" s="412"/>
      <c r="B121" s="412"/>
      <c r="C121" s="412"/>
      <c r="D121" s="412"/>
      <c r="E121" s="412"/>
    </row>
    <row r="122" spans="1:5" x14ac:dyDescent="0.25">
      <c r="A122" s="412"/>
      <c r="B122" s="412"/>
      <c r="C122" s="412"/>
      <c r="D122" s="412"/>
      <c r="E122" s="412"/>
    </row>
    <row r="123" spans="1:5" x14ac:dyDescent="0.25">
      <c r="A123" s="412"/>
      <c r="B123" s="412"/>
      <c r="C123" s="412"/>
      <c r="D123" s="412"/>
      <c r="E123" s="412"/>
    </row>
    <row r="124" spans="1:5" x14ac:dyDescent="0.25">
      <c r="A124" s="412"/>
      <c r="B124" s="412"/>
      <c r="C124" s="412"/>
      <c r="D124" s="412"/>
      <c r="E124" s="412"/>
    </row>
    <row r="125" spans="1:5" x14ac:dyDescent="0.25">
      <c r="A125" s="412"/>
      <c r="B125" s="412"/>
      <c r="C125" s="412"/>
      <c r="D125" s="412"/>
      <c r="E125" s="412"/>
    </row>
    <row r="126" spans="1:5" x14ac:dyDescent="0.25">
      <c r="A126" s="412"/>
      <c r="B126" s="412"/>
      <c r="C126" s="412"/>
      <c r="D126" s="412"/>
      <c r="E126" s="412"/>
    </row>
    <row r="127" spans="1:5" x14ac:dyDescent="0.25">
      <c r="A127" s="412"/>
      <c r="B127" s="412"/>
      <c r="C127" s="412"/>
      <c r="D127" s="412"/>
      <c r="E127" s="412"/>
    </row>
    <row r="128" spans="1:5" x14ac:dyDescent="0.25">
      <c r="A128" s="412"/>
      <c r="B128" s="412"/>
      <c r="C128" s="412"/>
      <c r="D128" s="412"/>
      <c r="E128" s="412"/>
    </row>
    <row r="129" spans="1:5" x14ac:dyDescent="0.25">
      <c r="A129" s="412"/>
      <c r="B129" s="412"/>
      <c r="C129" s="412"/>
      <c r="D129" s="412"/>
      <c r="E129" s="412"/>
    </row>
    <row r="130" spans="1:5" x14ac:dyDescent="0.25">
      <c r="A130" s="412"/>
      <c r="B130" s="412"/>
      <c r="C130" s="412"/>
      <c r="D130" s="412"/>
      <c r="E130" s="412"/>
    </row>
    <row r="131" spans="1:5" x14ac:dyDescent="0.25">
      <c r="A131" s="412"/>
      <c r="B131" s="412"/>
      <c r="C131" s="412"/>
      <c r="D131" s="412"/>
      <c r="E131" s="412"/>
    </row>
    <row r="132" spans="1:5" x14ac:dyDescent="0.25">
      <c r="A132" s="412"/>
      <c r="B132" s="412"/>
      <c r="C132" s="412"/>
      <c r="D132" s="412"/>
      <c r="E132" s="412"/>
    </row>
    <row r="133" spans="1:5" x14ac:dyDescent="0.25">
      <c r="A133" s="412"/>
      <c r="B133" s="412"/>
      <c r="C133" s="412"/>
      <c r="D133" s="412"/>
      <c r="E133" s="412"/>
    </row>
    <row r="134" spans="1:5" x14ac:dyDescent="0.25">
      <c r="A134" s="412"/>
      <c r="B134" s="412"/>
      <c r="C134" s="412"/>
      <c r="D134" s="412"/>
      <c r="E134" s="412"/>
    </row>
    <row r="135" spans="1:5" x14ac:dyDescent="0.25">
      <c r="A135" s="412"/>
      <c r="B135" s="412"/>
      <c r="C135" s="412"/>
      <c r="D135" s="412"/>
      <c r="E135" s="412"/>
    </row>
    <row r="136" spans="1:5" x14ac:dyDescent="0.25">
      <c r="A136" s="412"/>
      <c r="B136" s="412"/>
      <c r="C136" s="412"/>
      <c r="D136" s="412"/>
      <c r="E136" s="412"/>
    </row>
    <row r="137" spans="1:5" x14ac:dyDescent="0.25">
      <c r="A137" s="412"/>
      <c r="B137" s="412"/>
      <c r="C137" s="412"/>
      <c r="D137" s="412"/>
      <c r="E137" s="412"/>
    </row>
    <row r="138" spans="1:5" x14ac:dyDescent="0.25">
      <c r="A138" s="412"/>
      <c r="B138" s="412"/>
      <c r="C138" s="412"/>
      <c r="D138" s="412"/>
      <c r="E138" s="412"/>
    </row>
    <row r="139" spans="1:5" x14ac:dyDescent="0.25">
      <c r="A139" s="412"/>
      <c r="B139" s="412"/>
      <c r="C139" s="412"/>
      <c r="D139" s="412"/>
      <c r="E139" s="412"/>
    </row>
    <row r="140" spans="1:5" x14ac:dyDescent="0.25">
      <c r="A140" s="412"/>
      <c r="B140" s="412"/>
      <c r="C140" s="412"/>
      <c r="D140" s="412"/>
      <c r="E140" s="412"/>
    </row>
    <row r="141" spans="1:5" x14ac:dyDescent="0.25">
      <c r="A141" s="412"/>
      <c r="B141" s="412"/>
      <c r="C141" s="412"/>
      <c r="D141" s="412"/>
      <c r="E141" s="412"/>
    </row>
    <row r="142" spans="1:5" x14ac:dyDescent="0.25">
      <c r="A142" s="412"/>
      <c r="B142" s="412"/>
      <c r="C142" s="412"/>
      <c r="D142" s="412"/>
      <c r="E142" s="412"/>
    </row>
    <row r="143" spans="1:5" x14ac:dyDescent="0.25">
      <c r="A143" s="412"/>
      <c r="B143" s="412"/>
      <c r="C143" s="412"/>
      <c r="D143" s="412"/>
      <c r="E143" s="412"/>
    </row>
    <row r="144" spans="1:5" x14ac:dyDescent="0.25">
      <c r="A144" s="412"/>
      <c r="B144" s="412"/>
      <c r="C144" s="412"/>
      <c r="D144" s="412"/>
      <c r="E144" s="412"/>
    </row>
    <row r="145" spans="1:5" x14ac:dyDescent="0.25">
      <c r="A145" s="412"/>
      <c r="B145" s="412"/>
      <c r="C145" s="412"/>
      <c r="D145" s="412"/>
      <c r="E145" s="412"/>
    </row>
    <row r="146" spans="1:5" x14ac:dyDescent="0.25">
      <c r="A146" s="412"/>
      <c r="B146" s="412"/>
      <c r="C146" s="412"/>
      <c r="D146" s="412"/>
      <c r="E146" s="412"/>
    </row>
    <row r="147" spans="1:5" x14ac:dyDescent="0.25">
      <c r="A147" s="412"/>
      <c r="B147" s="412"/>
      <c r="C147" s="412"/>
      <c r="D147" s="412"/>
      <c r="E147" s="412"/>
    </row>
    <row r="148" spans="1:5" x14ac:dyDescent="0.25">
      <c r="A148" s="412"/>
      <c r="B148" s="412"/>
      <c r="C148" s="412"/>
      <c r="D148" s="412"/>
      <c r="E148" s="412"/>
    </row>
    <row r="149" spans="1:5" x14ac:dyDescent="0.25">
      <c r="A149" s="412"/>
      <c r="B149" s="412"/>
      <c r="C149" s="412"/>
      <c r="D149" s="412"/>
      <c r="E149" s="412"/>
    </row>
    <row r="150" spans="1:5" x14ac:dyDescent="0.25">
      <c r="A150" s="412"/>
      <c r="B150" s="412"/>
      <c r="C150" s="412"/>
      <c r="D150" s="412"/>
      <c r="E150" s="412"/>
    </row>
    <row r="151" spans="1:5" x14ac:dyDescent="0.25">
      <c r="A151" s="412"/>
      <c r="B151" s="412"/>
      <c r="C151" s="412"/>
      <c r="D151" s="412"/>
      <c r="E151" s="412"/>
    </row>
    <row r="152" spans="1:5" x14ac:dyDescent="0.25">
      <c r="A152" s="412"/>
      <c r="B152" s="412"/>
      <c r="C152" s="412"/>
      <c r="D152" s="412"/>
      <c r="E152" s="412"/>
    </row>
    <row r="153" spans="1:5" x14ac:dyDescent="0.25">
      <c r="A153" s="412"/>
      <c r="B153" s="412"/>
      <c r="C153" s="412"/>
      <c r="D153" s="412"/>
      <c r="E153" s="412"/>
    </row>
    <row r="154" spans="1:5" x14ac:dyDescent="0.25">
      <c r="A154" s="412"/>
      <c r="B154" s="412"/>
      <c r="C154" s="412"/>
      <c r="D154" s="412"/>
      <c r="E154" s="412"/>
    </row>
    <row r="155" spans="1:5" x14ac:dyDescent="0.25">
      <c r="A155" s="412"/>
      <c r="B155" s="412"/>
      <c r="C155" s="412"/>
      <c r="D155" s="412"/>
      <c r="E155" s="412"/>
    </row>
    <row r="156" spans="1:5" x14ac:dyDescent="0.25">
      <c r="A156" s="412"/>
      <c r="B156" s="412"/>
      <c r="C156" s="412"/>
      <c r="D156" s="412"/>
      <c r="E156" s="412"/>
    </row>
    <row r="157" spans="1:5" x14ac:dyDescent="0.25">
      <c r="A157" s="412"/>
      <c r="B157" s="412"/>
      <c r="C157" s="412"/>
      <c r="D157" s="412"/>
      <c r="E157" s="412"/>
    </row>
    <row r="158" spans="1:5" x14ac:dyDescent="0.25">
      <c r="A158" s="412"/>
      <c r="B158" s="412"/>
      <c r="C158" s="412"/>
      <c r="D158" s="412"/>
      <c r="E158" s="412"/>
    </row>
    <row r="159" spans="1:5" x14ac:dyDescent="0.25">
      <c r="A159" s="412"/>
      <c r="B159" s="412"/>
      <c r="C159" s="412"/>
      <c r="D159" s="412"/>
      <c r="E159" s="412"/>
    </row>
    <row r="160" spans="1:5" x14ac:dyDescent="0.25">
      <c r="A160" s="412"/>
      <c r="B160" s="412"/>
      <c r="C160" s="412"/>
      <c r="D160" s="412"/>
      <c r="E160" s="412"/>
    </row>
    <row r="161" spans="1:5" x14ac:dyDescent="0.25">
      <c r="A161" s="412"/>
      <c r="B161" s="412"/>
      <c r="C161" s="412"/>
      <c r="D161" s="412"/>
      <c r="E161" s="412"/>
    </row>
    <row r="162" spans="1:5" x14ac:dyDescent="0.25">
      <c r="A162" s="412"/>
      <c r="B162" s="412"/>
      <c r="C162" s="412"/>
      <c r="D162" s="412"/>
      <c r="E162" s="412"/>
    </row>
    <row r="163" spans="1:5" x14ac:dyDescent="0.25">
      <c r="A163" s="412"/>
      <c r="B163" s="412"/>
      <c r="C163" s="412"/>
      <c r="D163" s="412"/>
      <c r="E163" s="412"/>
    </row>
    <row r="164" spans="1:5" x14ac:dyDescent="0.25">
      <c r="A164" s="412"/>
      <c r="B164" s="412"/>
      <c r="C164" s="412"/>
      <c r="D164" s="412"/>
      <c r="E164" s="412"/>
    </row>
    <row r="165" spans="1:5" x14ac:dyDescent="0.25">
      <c r="A165" s="412"/>
      <c r="B165" s="412"/>
      <c r="C165" s="412"/>
      <c r="D165" s="412"/>
      <c r="E165" s="412"/>
    </row>
    <row r="166" spans="1:5" x14ac:dyDescent="0.25">
      <c r="A166" s="412"/>
      <c r="B166" s="412"/>
      <c r="C166" s="412"/>
      <c r="D166" s="412"/>
      <c r="E166" s="412"/>
    </row>
    <row r="167" spans="1:5" x14ac:dyDescent="0.25">
      <c r="A167" s="412"/>
      <c r="B167" s="412"/>
      <c r="C167" s="412"/>
      <c r="D167" s="412"/>
      <c r="E167" s="412"/>
    </row>
    <row r="168" spans="1:5" x14ac:dyDescent="0.25">
      <c r="A168" s="412"/>
      <c r="B168" s="412"/>
      <c r="C168" s="412"/>
      <c r="D168" s="412"/>
      <c r="E168" s="412"/>
    </row>
    <row r="169" spans="1:5" x14ac:dyDescent="0.25">
      <c r="A169" s="412"/>
      <c r="B169" s="412"/>
      <c r="C169" s="412"/>
      <c r="D169" s="412"/>
      <c r="E169" s="412"/>
    </row>
    <row r="170" spans="1:5" x14ac:dyDescent="0.25">
      <c r="A170" s="412"/>
      <c r="B170" s="412"/>
      <c r="C170" s="412"/>
      <c r="D170" s="412"/>
      <c r="E170" s="412"/>
    </row>
    <row r="171" spans="1:5" x14ac:dyDescent="0.25">
      <c r="A171" s="412"/>
      <c r="B171" s="412"/>
      <c r="C171" s="412"/>
      <c r="D171" s="412"/>
      <c r="E171" s="412"/>
    </row>
    <row r="172" spans="1:5" x14ac:dyDescent="0.25">
      <c r="A172" s="412"/>
      <c r="B172" s="412"/>
      <c r="C172" s="412"/>
      <c r="D172" s="412"/>
      <c r="E172" s="412"/>
    </row>
    <row r="173" spans="1:5" x14ac:dyDescent="0.25">
      <c r="A173" s="412"/>
      <c r="B173" s="412"/>
      <c r="C173" s="412"/>
      <c r="D173" s="412"/>
      <c r="E173" s="412"/>
    </row>
    <row r="174" spans="1:5" x14ac:dyDescent="0.25">
      <c r="A174" s="412"/>
      <c r="B174" s="412"/>
      <c r="C174" s="412"/>
      <c r="D174" s="412"/>
      <c r="E174" s="412"/>
    </row>
    <row r="175" spans="1:5" x14ac:dyDescent="0.25">
      <c r="A175" s="412"/>
      <c r="B175" s="412"/>
      <c r="C175" s="412"/>
      <c r="D175" s="412"/>
      <c r="E175" s="412"/>
    </row>
    <row r="176" spans="1:5" x14ac:dyDescent="0.25">
      <c r="A176" s="412"/>
      <c r="B176" s="412"/>
      <c r="C176" s="412"/>
      <c r="D176" s="412"/>
      <c r="E176" s="412"/>
    </row>
    <row r="177" spans="1:5" x14ac:dyDescent="0.25">
      <c r="A177" s="412"/>
      <c r="B177" s="412"/>
      <c r="C177" s="412"/>
      <c r="D177" s="412"/>
      <c r="E177" s="412"/>
    </row>
    <row r="178" spans="1:5" x14ac:dyDescent="0.25">
      <c r="A178" s="412"/>
      <c r="B178" s="412"/>
      <c r="C178" s="412"/>
      <c r="D178" s="412"/>
      <c r="E178" s="412"/>
    </row>
    <row r="179" spans="1:5" x14ac:dyDescent="0.25">
      <c r="A179" s="412"/>
      <c r="B179" s="412"/>
      <c r="C179" s="412"/>
      <c r="D179" s="412"/>
      <c r="E179" s="412"/>
    </row>
    <row r="180" spans="1:5" x14ac:dyDescent="0.25">
      <c r="A180" s="412"/>
      <c r="B180" s="412"/>
      <c r="C180" s="412"/>
      <c r="D180" s="412"/>
      <c r="E180" s="412"/>
    </row>
    <row r="181" spans="1:5" x14ac:dyDescent="0.25">
      <c r="A181" s="412"/>
      <c r="B181" s="412"/>
      <c r="C181" s="412"/>
      <c r="D181" s="412"/>
      <c r="E181" s="412"/>
    </row>
    <row r="182" spans="1:5" x14ac:dyDescent="0.25">
      <c r="A182" s="412"/>
      <c r="B182" s="412"/>
      <c r="C182" s="412"/>
      <c r="D182" s="412"/>
      <c r="E182" s="412"/>
    </row>
    <row r="183" spans="1:5" x14ac:dyDescent="0.25">
      <c r="A183" s="412"/>
      <c r="B183" s="412"/>
      <c r="C183" s="412"/>
      <c r="D183" s="412"/>
      <c r="E183" s="412"/>
    </row>
    <row r="184" spans="1:5" x14ac:dyDescent="0.25">
      <c r="A184" s="412"/>
      <c r="B184" s="412"/>
      <c r="C184" s="412"/>
      <c r="D184" s="412"/>
      <c r="E184" s="412"/>
    </row>
    <row r="185" spans="1:5" x14ac:dyDescent="0.25">
      <c r="A185" s="412"/>
      <c r="B185" s="412"/>
      <c r="C185" s="412"/>
      <c r="D185" s="412"/>
      <c r="E185" s="412"/>
    </row>
    <row r="186" spans="1:5" x14ac:dyDescent="0.25">
      <c r="A186" s="412"/>
      <c r="B186" s="412"/>
      <c r="C186" s="412"/>
      <c r="D186" s="412"/>
      <c r="E186" s="412"/>
    </row>
    <row r="187" spans="1:5" x14ac:dyDescent="0.25">
      <c r="A187" s="412"/>
      <c r="B187" s="412"/>
      <c r="C187" s="412"/>
      <c r="D187" s="412"/>
      <c r="E187" s="412"/>
    </row>
    <row r="188" spans="1:5" x14ac:dyDescent="0.25">
      <c r="A188" s="412"/>
      <c r="B188" s="412"/>
      <c r="C188" s="412"/>
      <c r="D188" s="412"/>
      <c r="E188" s="412"/>
    </row>
    <row r="189" spans="1:5" x14ac:dyDescent="0.25">
      <c r="A189" s="412"/>
      <c r="B189" s="412"/>
      <c r="C189" s="412"/>
      <c r="D189" s="412"/>
      <c r="E189" s="412"/>
    </row>
    <row r="190" spans="1:5" x14ac:dyDescent="0.25">
      <c r="A190" s="412"/>
      <c r="B190" s="412"/>
      <c r="C190" s="412"/>
      <c r="D190" s="412"/>
      <c r="E190" s="412"/>
    </row>
    <row r="191" spans="1:5" x14ac:dyDescent="0.25">
      <c r="A191" s="412"/>
      <c r="B191" s="412"/>
      <c r="C191" s="412"/>
      <c r="D191" s="412"/>
      <c r="E191" s="412"/>
    </row>
    <row r="192" spans="1:5" x14ac:dyDescent="0.25">
      <c r="A192" s="412"/>
      <c r="B192" s="412"/>
      <c r="C192" s="412"/>
      <c r="D192" s="412"/>
      <c r="E192" s="412"/>
    </row>
    <row r="193" spans="1:5" x14ac:dyDescent="0.25">
      <c r="A193" s="412"/>
      <c r="B193" s="412"/>
      <c r="C193" s="412"/>
      <c r="D193" s="412"/>
      <c r="E193" s="412"/>
    </row>
    <row r="194" spans="1:5" x14ac:dyDescent="0.25">
      <c r="A194" s="412"/>
      <c r="B194" s="412"/>
      <c r="C194" s="412"/>
      <c r="D194" s="412"/>
      <c r="E194" s="412"/>
    </row>
    <row r="195" spans="1:5" x14ac:dyDescent="0.25">
      <c r="A195" s="412"/>
      <c r="B195" s="412"/>
      <c r="C195" s="412"/>
      <c r="D195" s="412"/>
      <c r="E195" s="412"/>
    </row>
    <row r="196" spans="1:5" x14ac:dyDescent="0.25">
      <c r="A196" s="412"/>
      <c r="B196" s="412"/>
      <c r="C196" s="412"/>
      <c r="D196" s="412"/>
      <c r="E196" s="412"/>
    </row>
    <row r="197" spans="1:5" x14ac:dyDescent="0.25">
      <c r="A197" s="412"/>
      <c r="B197" s="412"/>
      <c r="C197" s="412"/>
      <c r="D197" s="412"/>
      <c r="E197" s="412"/>
    </row>
    <row r="198" spans="1:5" x14ac:dyDescent="0.25">
      <c r="A198" s="412"/>
      <c r="B198" s="412"/>
      <c r="C198" s="412"/>
      <c r="D198" s="412"/>
      <c r="E198" s="412"/>
    </row>
    <row r="199" spans="1:5" x14ac:dyDescent="0.25">
      <c r="A199" s="412"/>
      <c r="B199" s="412"/>
      <c r="C199" s="412"/>
      <c r="D199" s="412"/>
      <c r="E199" s="412"/>
    </row>
    <row r="200" spans="1:5" x14ac:dyDescent="0.25">
      <c r="A200" s="412"/>
      <c r="B200" s="412"/>
      <c r="C200" s="412"/>
      <c r="D200" s="412"/>
      <c r="E200" s="412"/>
    </row>
    <row r="201" spans="1:5" x14ac:dyDescent="0.25">
      <c r="A201" s="412"/>
      <c r="B201" s="412"/>
      <c r="C201" s="412"/>
      <c r="D201" s="412"/>
      <c r="E201" s="412"/>
    </row>
    <row r="202" spans="1:5" x14ac:dyDescent="0.25">
      <c r="A202" s="412"/>
      <c r="B202" s="412"/>
      <c r="C202" s="412"/>
      <c r="D202" s="412"/>
      <c r="E202" s="412"/>
    </row>
    <row r="203" spans="1:5" x14ac:dyDescent="0.25">
      <c r="A203" s="412"/>
      <c r="B203" s="412"/>
      <c r="C203" s="412"/>
      <c r="D203" s="412"/>
      <c r="E203" s="412"/>
    </row>
    <row r="204" spans="1:5" x14ac:dyDescent="0.25">
      <c r="A204" s="412"/>
      <c r="B204" s="412"/>
      <c r="C204" s="412"/>
      <c r="D204" s="412"/>
      <c r="E204" s="412"/>
    </row>
    <row r="205" spans="1:5" x14ac:dyDescent="0.25">
      <c r="A205" s="412"/>
      <c r="B205" s="412"/>
      <c r="C205" s="412"/>
      <c r="D205" s="412"/>
      <c r="E205" s="412"/>
    </row>
    <row r="206" spans="1:5" x14ac:dyDescent="0.25">
      <c r="A206" s="412"/>
      <c r="B206" s="412"/>
      <c r="C206" s="412"/>
      <c r="D206" s="412"/>
      <c r="E206" s="412"/>
    </row>
    <row r="207" spans="1:5" x14ac:dyDescent="0.25">
      <c r="A207" s="412"/>
      <c r="B207" s="412"/>
      <c r="C207" s="412"/>
      <c r="D207" s="412"/>
      <c r="E207" s="412"/>
    </row>
    <row r="208" spans="1:5" x14ac:dyDescent="0.25">
      <c r="A208" s="412"/>
      <c r="B208" s="412"/>
      <c r="C208" s="412"/>
      <c r="D208" s="412"/>
      <c r="E208" s="412"/>
    </row>
    <row r="209" spans="1:5" x14ac:dyDescent="0.25">
      <c r="A209" s="412"/>
      <c r="B209" s="412"/>
      <c r="C209" s="412"/>
      <c r="D209" s="412"/>
      <c r="E209" s="412"/>
    </row>
    <row r="210" spans="1:5" x14ac:dyDescent="0.25">
      <c r="A210" s="412"/>
      <c r="B210" s="412"/>
      <c r="C210" s="412"/>
      <c r="D210" s="412"/>
      <c r="E210" s="412"/>
    </row>
    <row r="211" spans="1:5" x14ac:dyDescent="0.25">
      <c r="A211" s="412"/>
      <c r="B211" s="412"/>
      <c r="C211" s="412"/>
      <c r="D211" s="412"/>
      <c r="E211" s="412"/>
    </row>
    <row r="212" spans="1:5" x14ac:dyDescent="0.25">
      <c r="A212" s="412"/>
      <c r="B212" s="412"/>
      <c r="C212" s="412"/>
      <c r="D212" s="412"/>
      <c r="E212" s="412"/>
    </row>
    <row r="213" spans="1:5" x14ac:dyDescent="0.25">
      <c r="A213" s="412"/>
      <c r="B213" s="412"/>
      <c r="C213" s="412"/>
      <c r="D213" s="412"/>
      <c r="E213" s="412"/>
    </row>
    <row r="214" spans="1:5" x14ac:dyDescent="0.25">
      <c r="A214" s="412"/>
      <c r="B214" s="412"/>
      <c r="C214" s="412"/>
      <c r="D214" s="412"/>
      <c r="E214" s="412"/>
    </row>
    <row r="215" spans="1:5" x14ac:dyDescent="0.25">
      <c r="A215" s="412"/>
      <c r="B215" s="412"/>
      <c r="C215" s="412"/>
      <c r="D215" s="412"/>
      <c r="E215" s="412"/>
    </row>
    <row r="216" spans="1:5" x14ac:dyDescent="0.25">
      <c r="A216" s="412"/>
      <c r="B216" s="412"/>
      <c r="C216" s="412"/>
      <c r="D216" s="412"/>
      <c r="E216" s="412"/>
    </row>
    <row r="217" spans="1:5" x14ac:dyDescent="0.25">
      <c r="A217" s="412"/>
      <c r="B217" s="412"/>
      <c r="C217" s="412"/>
      <c r="D217" s="412"/>
      <c r="E217" s="412"/>
    </row>
    <row r="218" spans="1:5" x14ac:dyDescent="0.25">
      <c r="A218" s="412"/>
      <c r="B218" s="412"/>
      <c r="C218" s="412"/>
      <c r="D218" s="412"/>
      <c r="E218" s="412"/>
    </row>
    <row r="219" spans="1:5" x14ac:dyDescent="0.25">
      <c r="A219" s="412"/>
      <c r="B219" s="412"/>
      <c r="C219" s="412"/>
      <c r="D219" s="412"/>
      <c r="E219" s="412"/>
    </row>
    <row r="220" spans="1:5" x14ac:dyDescent="0.25">
      <c r="A220" s="412"/>
      <c r="B220" s="412"/>
      <c r="C220" s="412"/>
      <c r="D220" s="412"/>
      <c r="E220" s="412"/>
    </row>
    <row r="221" spans="1:5" x14ac:dyDescent="0.25">
      <c r="A221" s="412"/>
      <c r="B221" s="412"/>
      <c r="C221" s="412"/>
      <c r="D221" s="412"/>
      <c r="E221" s="412"/>
    </row>
    <row r="222" spans="1:5" x14ac:dyDescent="0.25">
      <c r="A222" s="412"/>
      <c r="B222" s="412"/>
      <c r="C222" s="412"/>
      <c r="D222" s="412"/>
      <c r="E222" s="412"/>
    </row>
    <row r="223" spans="1:5" x14ac:dyDescent="0.25">
      <c r="A223" s="412"/>
      <c r="B223" s="412"/>
      <c r="C223" s="412"/>
      <c r="D223" s="412"/>
      <c r="E223" s="412"/>
    </row>
    <row r="224" spans="1:5" x14ac:dyDescent="0.25">
      <c r="A224" s="412"/>
      <c r="B224" s="412"/>
      <c r="C224" s="412"/>
      <c r="D224" s="412"/>
      <c r="E224" s="412"/>
    </row>
    <row r="225" spans="1:5" x14ac:dyDescent="0.25">
      <c r="A225" s="412"/>
      <c r="B225" s="412"/>
      <c r="C225" s="412"/>
      <c r="D225" s="412"/>
      <c r="E225" s="412"/>
    </row>
    <row r="226" spans="1:5" x14ac:dyDescent="0.25">
      <c r="A226" s="412"/>
      <c r="B226" s="412"/>
      <c r="C226" s="412"/>
      <c r="D226" s="412"/>
      <c r="E226" s="412"/>
    </row>
    <row r="227" spans="1:5" x14ac:dyDescent="0.25">
      <c r="A227" s="412"/>
      <c r="B227" s="412"/>
      <c r="C227" s="412"/>
      <c r="D227" s="412"/>
      <c r="E227" s="412"/>
    </row>
    <row r="228" spans="1:5" x14ac:dyDescent="0.25">
      <c r="A228" s="412"/>
      <c r="B228" s="412"/>
      <c r="C228" s="412"/>
      <c r="D228" s="412"/>
      <c r="E228" s="412"/>
    </row>
    <row r="229" spans="1:5" x14ac:dyDescent="0.25">
      <c r="A229" s="412"/>
      <c r="B229" s="412"/>
      <c r="C229" s="412"/>
      <c r="D229" s="412"/>
      <c r="E229" s="412"/>
    </row>
    <row r="230" spans="1:5" x14ac:dyDescent="0.25">
      <c r="A230" s="412"/>
      <c r="B230" s="412"/>
      <c r="C230" s="412"/>
      <c r="D230" s="412"/>
      <c r="E230" s="412"/>
    </row>
    <row r="231" spans="1:5" x14ac:dyDescent="0.25">
      <c r="A231" s="412"/>
      <c r="B231" s="412"/>
      <c r="C231" s="412"/>
      <c r="D231" s="412"/>
      <c r="E231" s="412"/>
    </row>
    <row r="232" spans="1:5" x14ac:dyDescent="0.25">
      <c r="A232" s="412"/>
      <c r="B232" s="412"/>
      <c r="C232" s="412"/>
      <c r="D232" s="412"/>
      <c r="E232" s="412"/>
    </row>
    <row r="233" spans="1:5" x14ac:dyDescent="0.25">
      <c r="A233" s="412"/>
      <c r="B233" s="412"/>
      <c r="C233" s="412"/>
      <c r="D233" s="412"/>
      <c r="E233" s="412"/>
    </row>
    <row r="234" spans="1:5" x14ac:dyDescent="0.25">
      <c r="A234" s="412"/>
      <c r="B234" s="412"/>
      <c r="C234" s="412"/>
      <c r="D234" s="412"/>
      <c r="E234" s="412"/>
    </row>
    <row r="235" spans="1:5" x14ac:dyDescent="0.25">
      <c r="A235" s="412"/>
      <c r="B235" s="412"/>
      <c r="C235" s="412"/>
      <c r="D235" s="412"/>
      <c r="E235" s="412"/>
    </row>
    <row r="236" spans="1:5" x14ac:dyDescent="0.25">
      <c r="A236" s="412"/>
      <c r="B236" s="412"/>
      <c r="C236" s="412"/>
      <c r="D236" s="412"/>
      <c r="E236" s="412"/>
    </row>
    <row r="237" spans="1:5" x14ac:dyDescent="0.25">
      <c r="A237" s="412"/>
      <c r="B237" s="412"/>
      <c r="C237" s="412"/>
      <c r="D237" s="412"/>
      <c r="E237" s="412"/>
    </row>
    <row r="238" spans="1:5" x14ac:dyDescent="0.25">
      <c r="A238" s="412"/>
      <c r="B238" s="412"/>
      <c r="C238" s="412"/>
      <c r="D238" s="412"/>
      <c r="E238" s="412"/>
    </row>
    <row r="239" spans="1:5" x14ac:dyDescent="0.25">
      <c r="A239" s="412"/>
      <c r="B239" s="412"/>
      <c r="C239" s="412"/>
      <c r="D239" s="412"/>
      <c r="E239" s="412"/>
    </row>
    <row r="240" spans="1:5" x14ac:dyDescent="0.25">
      <c r="A240" s="412"/>
      <c r="B240" s="412"/>
      <c r="C240" s="412"/>
      <c r="D240" s="412"/>
      <c r="E240" s="412"/>
    </row>
    <row r="241" spans="1:5" x14ac:dyDescent="0.25">
      <c r="A241" s="412"/>
      <c r="B241" s="412"/>
      <c r="C241" s="412"/>
      <c r="D241" s="412"/>
      <c r="E241" s="412"/>
    </row>
    <row r="242" spans="1:5" x14ac:dyDescent="0.25">
      <c r="A242" s="412"/>
      <c r="B242" s="412"/>
      <c r="C242" s="412"/>
      <c r="D242" s="412"/>
      <c r="E242" s="412"/>
    </row>
    <row r="243" spans="1:5" x14ac:dyDescent="0.25">
      <c r="A243" s="412"/>
      <c r="B243" s="412"/>
      <c r="C243" s="412"/>
      <c r="D243" s="412"/>
      <c r="E243" s="412"/>
    </row>
    <row r="244" spans="1:5" x14ac:dyDescent="0.25">
      <c r="A244" s="412"/>
      <c r="B244" s="412"/>
      <c r="C244" s="412"/>
      <c r="D244" s="412"/>
      <c r="E244" s="412"/>
    </row>
    <row r="245" spans="1:5" x14ac:dyDescent="0.25">
      <c r="A245" s="412"/>
      <c r="B245" s="412"/>
      <c r="C245" s="412"/>
      <c r="D245" s="412"/>
      <c r="E245" s="412"/>
    </row>
    <row r="246" spans="1:5" x14ac:dyDescent="0.25">
      <c r="A246" s="412"/>
      <c r="B246" s="412"/>
      <c r="C246" s="412"/>
      <c r="D246" s="412"/>
      <c r="E246" s="412"/>
    </row>
    <row r="247" spans="1:5" x14ac:dyDescent="0.25">
      <c r="A247" s="412"/>
      <c r="B247" s="412"/>
      <c r="C247" s="412"/>
      <c r="D247" s="412"/>
      <c r="E247" s="412"/>
    </row>
    <row r="248" spans="1:5" x14ac:dyDescent="0.25">
      <c r="A248" s="412"/>
      <c r="B248" s="412"/>
      <c r="C248" s="412"/>
      <c r="D248" s="412"/>
      <c r="E248" s="412"/>
    </row>
    <row r="249" spans="1:5" x14ac:dyDescent="0.25">
      <c r="A249" s="412"/>
      <c r="B249" s="412"/>
      <c r="C249" s="412"/>
      <c r="D249" s="412"/>
      <c r="E249" s="412"/>
    </row>
    <row r="250" spans="1:5" x14ac:dyDescent="0.25">
      <c r="A250" s="412"/>
      <c r="B250" s="412"/>
      <c r="C250" s="412"/>
      <c r="D250" s="412"/>
      <c r="E250" s="412"/>
    </row>
    <row r="251" spans="1:5" x14ac:dyDescent="0.25">
      <c r="A251" s="412"/>
      <c r="B251" s="412"/>
      <c r="C251" s="412"/>
      <c r="D251" s="412"/>
      <c r="E251" s="412"/>
    </row>
    <row r="252" spans="1:5" x14ac:dyDescent="0.25">
      <c r="A252" s="412"/>
      <c r="B252" s="412"/>
      <c r="C252" s="412"/>
      <c r="D252" s="412"/>
      <c r="E252" s="412"/>
    </row>
    <row r="253" spans="1:5" x14ac:dyDescent="0.25">
      <c r="A253" s="412"/>
      <c r="B253" s="412"/>
      <c r="C253" s="412"/>
      <c r="D253" s="412"/>
      <c r="E253" s="412"/>
    </row>
    <row r="254" spans="1:5" x14ac:dyDescent="0.25">
      <c r="A254" s="412"/>
      <c r="B254" s="412"/>
      <c r="C254" s="412"/>
      <c r="D254" s="412"/>
      <c r="E254" s="412"/>
    </row>
    <row r="255" spans="1:5" x14ac:dyDescent="0.25">
      <c r="A255" s="412"/>
      <c r="B255" s="412"/>
      <c r="C255" s="412"/>
      <c r="D255" s="412"/>
      <c r="E255" s="412"/>
    </row>
    <row r="256" spans="1:5" x14ac:dyDescent="0.25">
      <c r="A256" s="412"/>
      <c r="B256" s="412"/>
      <c r="C256" s="412"/>
      <c r="D256" s="412"/>
      <c r="E256" s="412"/>
    </row>
    <row r="257" spans="1:5" x14ac:dyDescent="0.25">
      <c r="A257" s="412"/>
      <c r="B257" s="412"/>
      <c r="C257" s="412"/>
      <c r="D257" s="412"/>
      <c r="E257" s="412"/>
    </row>
    <row r="258" spans="1:5" x14ac:dyDescent="0.25">
      <c r="A258" s="412"/>
      <c r="B258" s="412"/>
      <c r="C258" s="412"/>
      <c r="D258" s="412"/>
      <c r="E258" s="412"/>
    </row>
    <row r="259" spans="1:5" x14ac:dyDescent="0.25">
      <c r="A259" s="412"/>
      <c r="B259" s="412"/>
      <c r="C259" s="412"/>
      <c r="D259" s="412"/>
      <c r="E259" s="412"/>
    </row>
    <row r="260" spans="1:5" x14ac:dyDescent="0.25">
      <c r="A260" s="412"/>
      <c r="B260" s="412"/>
      <c r="C260" s="412"/>
      <c r="D260" s="412"/>
      <c r="E260" s="412"/>
    </row>
    <row r="261" spans="1:5" x14ac:dyDescent="0.25">
      <c r="A261" s="412"/>
      <c r="B261" s="412"/>
      <c r="C261" s="412"/>
      <c r="D261" s="412"/>
      <c r="E261" s="412"/>
    </row>
    <row r="262" spans="1:5" x14ac:dyDescent="0.25">
      <c r="A262" s="412"/>
      <c r="B262" s="412"/>
      <c r="C262" s="412"/>
      <c r="D262" s="412"/>
      <c r="E262" s="412"/>
    </row>
    <row r="263" spans="1:5" x14ac:dyDescent="0.25">
      <c r="A263" s="412"/>
      <c r="B263" s="412"/>
      <c r="C263" s="412"/>
      <c r="D263" s="412"/>
      <c r="E263" s="412"/>
    </row>
    <row r="264" spans="1:5" x14ac:dyDescent="0.25">
      <c r="A264" s="412"/>
      <c r="B264" s="412"/>
      <c r="C264" s="412"/>
      <c r="D264" s="412"/>
      <c r="E264" s="412"/>
    </row>
    <row r="265" spans="1:5" x14ac:dyDescent="0.25">
      <c r="A265" s="412"/>
      <c r="B265" s="412"/>
      <c r="C265" s="412"/>
      <c r="D265" s="412"/>
      <c r="E265" s="412"/>
    </row>
    <row r="266" spans="1:5" x14ac:dyDescent="0.25">
      <c r="A266" s="412"/>
      <c r="B266" s="412"/>
      <c r="C266" s="412"/>
      <c r="D266" s="412"/>
      <c r="E266" s="412"/>
    </row>
    <row r="267" spans="1:5" x14ac:dyDescent="0.25">
      <c r="A267" s="412"/>
      <c r="B267" s="412"/>
      <c r="C267" s="412"/>
      <c r="D267" s="412"/>
      <c r="E267" s="412"/>
    </row>
    <row r="268" spans="1:5" x14ac:dyDescent="0.25">
      <c r="A268" s="412"/>
      <c r="B268" s="412"/>
      <c r="C268" s="412"/>
      <c r="D268" s="412"/>
      <c r="E268" s="412"/>
    </row>
    <row r="269" spans="1:5" x14ac:dyDescent="0.25">
      <c r="A269" s="412"/>
      <c r="B269" s="412"/>
      <c r="C269" s="412"/>
      <c r="D269" s="412"/>
      <c r="E269" s="412"/>
    </row>
    <row r="270" spans="1:5" x14ac:dyDescent="0.25">
      <c r="A270" s="412"/>
      <c r="B270" s="412"/>
      <c r="C270" s="412"/>
      <c r="D270" s="412"/>
      <c r="E270" s="412"/>
    </row>
    <row r="271" spans="1:5" x14ac:dyDescent="0.25">
      <c r="A271" s="412"/>
      <c r="B271" s="412"/>
      <c r="C271" s="412"/>
      <c r="D271" s="412"/>
      <c r="E271" s="412"/>
    </row>
    <row r="272" spans="1:5" x14ac:dyDescent="0.25">
      <c r="A272" s="412"/>
      <c r="B272" s="412"/>
      <c r="C272" s="412"/>
      <c r="D272" s="412"/>
      <c r="E272" s="412"/>
    </row>
    <row r="273" spans="1:5" x14ac:dyDescent="0.25">
      <c r="A273" s="412"/>
      <c r="B273" s="412"/>
      <c r="C273" s="412"/>
      <c r="D273" s="412"/>
      <c r="E273" s="412"/>
    </row>
    <row r="274" spans="1:5" x14ac:dyDescent="0.25">
      <c r="A274" s="412"/>
      <c r="B274" s="412"/>
      <c r="C274" s="412"/>
      <c r="D274" s="412"/>
      <c r="E274" s="412"/>
    </row>
    <row r="275" spans="1:5" x14ac:dyDescent="0.25">
      <c r="A275" s="412"/>
      <c r="B275" s="412"/>
      <c r="C275" s="412"/>
      <c r="D275" s="412"/>
      <c r="E275" s="412"/>
    </row>
    <row r="276" spans="1:5" x14ac:dyDescent="0.25">
      <c r="A276" s="412"/>
      <c r="B276" s="412"/>
      <c r="C276" s="412"/>
      <c r="D276" s="412"/>
      <c r="E276" s="412"/>
    </row>
    <row r="277" spans="1:5" x14ac:dyDescent="0.25">
      <c r="A277" s="412"/>
      <c r="B277" s="412"/>
      <c r="C277" s="412"/>
      <c r="D277" s="412"/>
      <c r="E277" s="412"/>
    </row>
    <row r="278" spans="1:5" x14ac:dyDescent="0.25">
      <c r="A278" s="412"/>
      <c r="B278" s="412"/>
      <c r="C278" s="412"/>
      <c r="D278" s="412"/>
      <c r="E278" s="412"/>
    </row>
    <row r="279" spans="1:5" x14ac:dyDescent="0.25">
      <c r="A279" s="412"/>
      <c r="B279" s="412"/>
      <c r="C279" s="412"/>
      <c r="D279" s="412"/>
      <c r="E279" s="412"/>
    </row>
    <row r="280" spans="1:5" x14ac:dyDescent="0.25">
      <c r="A280" s="412"/>
      <c r="B280" s="412"/>
      <c r="C280" s="412"/>
      <c r="D280" s="412"/>
      <c r="E280" s="412"/>
    </row>
    <row r="281" spans="1:5" x14ac:dyDescent="0.25">
      <c r="A281" s="412"/>
      <c r="B281" s="412"/>
      <c r="C281" s="412"/>
      <c r="D281" s="412"/>
      <c r="E281" s="412"/>
    </row>
    <row r="282" spans="1:5" x14ac:dyDescent="0.25">
      <c r="A282" s="412"/>
      <c r="B282" s="412"/>
      <c r="C282" s="412"/>
      <c r="D282" s="412"/>
      <c r="E282" s="412"/>
    </row>
    <row r="283" spans="1:5" x14ac:dyDescent="0.25">
      <c r="A283" s="412"/>
      <c r="B283" s="412"/>
      <c r="C283" s="412"/>
      <c r="D283" s="412"/>
      <c r="E283" s="412"/>
    </row>
    <row r="284" spans="1:5" x14ac:dyDescent="0.25">
      <c r="A284" s="412"/>
      <c r="B284" s="412"/>
      <c r="C284" s="412"/>
      <c r="D284" s="412"/>
      <c r="E284" s="412"/>
    </row>
    <row r="285" spans="1:5" x14ac:dyDescent="0.25">
      <c r="A285" s="412"/>
      <c r="B285" s="412"/>
      <c r="C285" s="412"/>
      <c r="D285" s="412"/>
      <c r="E285" s="412"/>
    </row>
    <row r="286" spans="1:5" x14ac:dyDescent="0.25">
      <c r="A286" s="412"/>
      <c r="B286" s="412"/>
      <c r="C286" s="412"/>
      <c r="D286" s="412"/>
      <c r="E286" s="412"/>
    </row>
    <row r="287" spans="1:5" x14ac:dyDescent="0.25">
      <c r="A287" s="412"/>
      <c r="B287" s="412"/>
      <c r="C287" s="412"/>
      <c r="D287" s="412"/>
      <c r="E287" s="412"/>
    </row>
    <row r="288" spans="1:5" x14ac:dyDescent="0.25">
      <c r="A288" s="412"/>
      <c r="B288" s="412"/>
      <c r="C288" s="412"/>
      <c r="D288" s="412"/>
      <c r="E288" s="412"/>
    </row>
    <row r="289" spans="1:5" x14ac:dyDescent="0.25">
      <c r="A289" s="412"/>
      <c r="B289" s="412"/>
      <c r="C289" s="412"/>
      <c r="D289" s="412"/>
      <c r="E289" s="412"/>
    </row>
    <row r="290" spans="1:5" x14ac:dyDescent="0.25">
      <c r="A290" s="412"/>
      <c r="B290" s="412"/>
      <c r="C290" s="412"/>
      <c r="D290" s="412"/>
      <c r="E290" s="412"/>
    </row>
    <row r="291" spans="1:5" x14ac:dyDescent="0.25">
      <c r="A291" s="412"/>
      <c r="B291" s="412"/>
      <c r="C291" s="412"/>
      <c r="D291" s="412"/>
      <c r="E291" s="412"/>
    </row>
    <row r="292" spans="1:5" x14ac:dyDescent="0.25">
      <c r="A292" s="412"/>
      <c r="B292" s="412"/>
      <c r="C292" s="412"/>
      <c r="D292" s="412"/>
      <c r="E292" s="412"/>
    </row>
    <row r="293" spans="1:5" x14ac:dyDescent="0.25">
      <c r="A293" s="412"/>
      <c r="B293" s="412"/>
      <c r="C293" s="412"/>
      <c r="D293" s="412"/>
      <c r="E293" s="412"/>
    </row>
    <row r="294" spans="1:5" x14ac:dyDescent="0.25">
      <c r="A294" s="412"/>
      <c r="B294" s="412"/>
      <c r="C294" s="412"/>
      <c r="D294" s="412"/>
      <c r="E294" s="412"/>
    </row>
    <row r="295" spans="1:5" x14ac:dyDescent="0.25">
      <c r="A295" s="412"/>
      <c r="B295" s="412"/>
      <c r="C295" s="412"/>
      <c r="D295" s="412"/>
      <c r="E295" s="412"/>
    </row>
    <row r="296" spans="1:5" x14ac:dyDescent="0.25">
      <c r="A296" s="412"/>
      <c r="B296" s="412"/>
      <c r="C296" s="412"/>
      <c r="D296" s="412"/>
      <c r="E296" s="412"/>
    </row>
    <row r="297" spans="1:5" x14ac:dyDescent="0.25">
      <c r="A297" s="412"/>
      <c r="B297" s="412"/>
      <c r="C297" s="412"/>
      <c r="D297" s="412"/>
      <c r="E297" s="412"/>
    </row>
    <row r="298" spans="1:5" x14ac:dyDescent="0.25">
      <c r="A298" s="412"/>
      <c r="B298" s="412"/>
      <c r="C298" s="412"/>
      <c r="D298" s="412"/>
      <c r="E298" s="412"/>
    </row>
    <row r="299" spans="1:5" x14ac:dyDescent="0.25">
      <c r="A299" s="412"/>
      <c r="B299" s="412"/>
      <c r="C299" s="412"/>
      <c r="D299" s="412"/>
      <c r="E299" s="412"/>
    </row>
    <row r="300" spans="1:5" x14ac:dyDescent="0.25">
      <c r="A300" s="412"/>
      <c r="B300" s="412"/>
      <c r="C300" s="412"/>
      <c r="D300" s="412"/>
      <c r="E300" s="412"/>
    </row>
    <row r="301" spans="1:5" x14ac:dyDescent="0.25">
      <c r="A301" s="412"/>
      <c r="B301" s="412"/>
      <c r="C301" s="412"/>
      <c r="D301" s="412"/>
      <c r="E301" s="412"/>
    </row>
    <row r="302" spans="1:5" x14ac:dyDescent="0.25">
      <c r="A302" s="412"/>
      <c r="B302" s="412"/>
      <c r="C302" s="412"/>
      <c r="D302" s="412"/>
      <c r="E302" s="412"/>
    </row>
    <row r="303" spans="1:5" x14ac:dyDescent="0.25">
      <c r="A303" s="412"/>
      <c r="B303" s="412"/>
      <c r="C303" s="412"/>
      <c r="D303" s="412"/>
      <c r="E303" s="412"/>
    </row>
    <row r="304" spans="1:5" x14ac:dyDescent="0.25">
      <c r="A304" s="412"/>
      <c r="B304" s="412"/>
      <c r="C304" s="412"/>
      <c r="D304" s="412"/>
      <c r="E304" s="412"/>
    </row>
    <row r="305" spans="1:5" x14ac:dyDescent="0.25">
      <c r="A305" s="412"/>
      <c r="B305" s="412"/>
      <c r="C305" s="412"/>
      <c r="D305" s="412"/>
      <c r="E305" s="412"/>
    </row>
    <row r="306" spans="1:5" x14ac:dyDescent="0.25">
      <c r="A306" s="412"/>
      <c r="B306" s="412"/>
      <c r="C306" s="412"/>
      <c r="D306" s="412"/>
      <c r="E306" s="412"/>
    </row>
    <row r="307" spans="1:5" x14ac:dyDescent="0.25">
      <c r="A307" s="412"/>
      <c r="B307" s="412"/>
      <c r="C307" s="412"/>
      <c r="D307" s="412"/>
      <c r="E307" s="412"/>
    </row>
    <row r="308" spans="1:5" x14ac:dyDescent="0.25">
      <c r="A308" s="412"/>
      <c r="B308" s="412"/>
      <c r="C308" s="412"/>
      <c r="D308" s="412"/>
      <c r="E308" s="412"/>
    </row>
    <row r="309" spans="1:5" x14ac:dyDescent="0.25">
      <c r="A309" s="412"/>
      <c r="B309" s="412"/>
      <c r="C309" s="412"/>
      <c r="D309" s="412"/>
      <c r="E309" s="412"/>
    </row>
    <row r="310" spans="1:5" x14ac:dyDescent="0.25">
      <c r="A310" s="412"/>
      <c r="B310" s="412"/>
      <c r="C310" s="412"/>
      <c r="D310" s="412"/>
      <c r="E310" s="412"/>
    </row>
    <row r="311" spans="1:5" x14ac:dyDescent="0.25">
      <c r="A311" s="412"/>
      <c r="B311" s="412"/>
      <c r="C311" s="412"/>
      <c r="D311" s="412"/>
      <c r="E311" s="412"/>
    </row>
    <row r="312" spans="1:5" x14ac:dyDescent="0.25">
      <c r="A312" s="412"/>
      <c r="B312" s="412"/>
      <c r="C312" s="412"/>
      <c r="D312" s="412"/>
      <c r="E312" s="412"/>
    </row>
    <row r="313" spans="1:5" x14ac:dyDescent="0.25">
      <c r="A313" s="412"/>
      <c r="B313" s="412"/>
      <c r="C313" s="412"/>
      <c r="D313" s="412"/>
      <c r="E313" s="412"/>
    </row>
    <row r="314" spans="1:5" x14ac:dyDescent="0.25">
      <c r="A314" s="412"/>
      <c r="B314" s="412"/>
      <c r="C314" s="412"/>
      <c r="D314" s="412"/>
      <c r="E314" s="412"/>
    </row>
    <row r="315" spans="1:5" x14ac:dyDescent="0.25">
      <c r="A315" s="412"/>
      <c r="B315" s="412"/>
      <c r="C315" s="412"/>
      <c r="D315" s="412"/>
      <c r="E315" s="412"/>
    </row>
    <row r="316" spans="1:5" x14ac:dyDescent="0.25">
      <c r="A316" s="412"/>
      <c r="B316" s="412"/>
      <c r="C316" s="412"/>
      <c r="D316" s="412"/>
      <c r="E316" s="412"/>
    </row>
    <row r="317" spans="1:5" x14ac:dyDescent="0.25">
      <c r="A317" s="412"/>
      <c r="B317" s="412"/>
      <c r="C317" s="412"/>
      <c r="D317" s="412"/>
      <c r="E317" s="412"/>
    </row>
    <row r="318" spans="1:5" x14ac:dyDescent="0.25">
      <c r="A318" s="412"/>
      <c r="B318" s="412"/>
      <c r="C318" s="412"/>
      <c r="D318" s="412"/>
      <c r="E318" s="412"/>
    </row>
    <row r="319" spans="1:5" x14ac:dyDescent="0.25">
      <c r="A319" s="412"/>
      <c r="B319" s="412"/>
      <c r="C319" s="412"/>
      <c r="D319" s="412"/>
      <c r="E319" s="412"/>
    </row>
    <row r="320" spans="1:5" x14ac:dyDescent="0.25">
      <c r="A320" s="412"/>
      <c r="B320" s="412"/>
      <c r="C320" s="412"/>
      <c r="D320" s="412"/>
      <c r="E320" s="412"/>
    </row>
    <row r="321" spans="1:5" x14ac:dyDescent="0.25">
      <c r="A321" s="412"/>
      <c r="B321" s="412"/>
      <c r="C321" s="412"/>
      <c r="D321" s="412"/>
      <c r="E321" s="412"/>
    </row>
    <row r="322" spans="1:5" x14ac:dyDescent="0.25">
      <c r="A322" s="412"/>
      <c r="B322" s="412"/>
      <c r="C322" s="412"/>
      <c r="D322" s="412"/>
      <c r="E322" s="412"/>
    </row>
    <row r="323" spans="1:5" x14ac:dyDescent="0.25">
      <c r="A323" s="412"/>
      <c r="B323" s="412"/>
      <c r="C323" s="412"/>
      <c r="D323" s="412"/>
      <c r="E323" s="412"/>
    </row>
    <row r="324" spans="1:5" x14ac:dyDescent="0.25">
      <c r="A324" s="412"/>
      <c r="B324" s="412"/>
      <c r="C324" s="412"/>
      <c r="D324" s="412"/>
      <c r="E324" s="412"/>
    </row>
    <row r="325" spans="1:5" x14ac:dyDescent="0.25">
      <c r="A325" s="412"/>
      <c r="B325" s="412"/>
      <c r="C325" s="412"/>
      <c r="D325" s="412"/>
      <c r="E325" s="412"/>
    </row>
    <row r="326" spans="1:5" x14ac:dyDescent="0.25">
      <c r="A326" s="412"/>
      <c r="B326" s="412"/>
      <c r="C326" s="412"/>
      <c r="D326" s="412"/>
      <c r="E326" s="412"/>
    </row>
    <row r="327" spans="1:5" x14ac:dyDescent="0.25">
      <c r="A327" s="412"/>
      <c r="B327" s="412"/>
      <c r="C327" s="412"/>
      <c r="D327" s="412"/>
      <c r="E327" s="412"/>
    </row>
    <row r="328" spans="1:5" x14ac:dyDescent="0.25">
      <c r="A328" s="412"/>
      <c r="B328" s="412"/>
      <c r="C328" s="412"/>
      <c r="D328" s="412"/>
      <c r="E328" s="412"/>
    </row>
    <row r="329" spans="1:5" x14ac:dyDescent="0.25">
      <c r="A329" s="412"/>
      <c r="B329" s="412"/>
      <c r="C329" s="412"/>
      <c r="D329" s="412"/>
      <c r="E329" s="412"/>
    </row>
    <row r="330" spans="1:5" x14ac:dyDescent="0.25">
      <c r="A330" s="412"/>
      <c r="B330" s="412"/>
      <c r="C330" s="412"/>
      <c r="D330" s="412"/>
      <c r="E330" s="412"/>
    </row>
    <row r="331" spans="1:5" x14ac:dyDescent="0.25">
      <c r="A331" s="412"/>
      <c r="B331" s="412"/>
      <c r="C331" s="412"/>
      <c r="D331" s="412"/>
      <c r="E331" s="412"/>
    </row>
    <row r="332" spans="1:5" x14ac:dyDescent="0.25">
      <c r="A332" s="412"/>
      <c r="B332" s="412"/>
      <c r="C332" s="412"/>
      <c r="D332" s="412"/>
      <c r="E332" s="412"/>
    </row>
    <row r="333" spans="1:5" x14ac:dyDescent="0.25">
      <c r="A333" s="412"/>
      <c r="B333" s="412"/>
      <c r="C333" s="412"/>
      <c r="D333" s="412"/>
      <c r="E333" s="412"/>
    </row>
    <row r="334" spans="1:5" x14ac:dyDescent="0.25">
      <c r="A334" s="412"/>
      <c r="B334" s="412"/>
      <c r="C334" s="412"/>
      <c r="D334" s="412"/>
      <c r="E334" s="412"/>
    </row>
    <row r="335" spans="1:5" x14ac:dyDescent="0.25">
      <c r="A335" s="412"/>
      <c r="B335" s="412"/>
      <c r="C335" s="412"/>
      <c r="D335" s="412"/>
      <c r="E335" s="412"/>
    </row>
    <row r="336" spans="1:5" x14ac:dyDescent="0.25">
      <c r="A336" s="412"/>
      <c r="B336" s="412"/>
      <c r="C336" s="412"/>
      <c r="D336" s="412"/>
      <c r="E336" s="412"/>
    </row>
    <row r="337" spans="1:5" x14ac:dyDescent="0.25">
      <c r="A337" s="412"/>
      <c r="B337" s="412"/>
      <c r="C337" s="412"/>
      <c r="D337" s="412"/>
      <c r="E337" s="412"/>
    </row>
    <row r="338" spans="1:5" x14ac:dyDescent="0.25">
      <c r="A338" s="412"/>
      <c r="B338" s="412"/>
      <c r="C338" s="412"/>
      <c r="D338" s="412"/>
      <c r="E338" s="412"/>
    </row>
    <row r="339" spans="1:5" x14ac:dyDescent="0.25">
      <c r="A339" s="412"/>
      <c r="B339" s="412"/>
      <c r="C339" s="412"/>
      <c r="D339" s="412"/>
      <c r="E339" s="412"/>
    </row>
    <row r="340" spans="1:5" x14ac:dyDescent="0.25">
      <c r="A340" s="412"/>
      <c r="B340" s="412"/>
      <c r="C340" s="412"/>
      <c r="D340" s="412"/>
      <c r="E340" s="412"/>
    </row>
    <row r="341" spans="1:5" x14ac:dyDescent="0.25">
      <c r="A341" s="412"/>
      <c r="B341" s="412"/>
      <c r="C341" s="412"/>
      <c r="D341" s="412"/>
      <c r="E341" s="412"/>
    </row>
    <row r="342" spans="1:5" x14ac:dyDescent="0.25">
      <c r="A342" s="412"/>
      <c r="B342" s="412"/>
      <c r="C342" s="412"/>
      <c r="D342" s="412"/>
      <c r="E342" s="412"/>
    </row>
    <row r="343" spans="1:5" x14ac:dyDescent="0.25">
      <c r="A343" s="412"/>
      <c r="B343" s="412"/>
      <c r="C343" s="412"/>
      <c r="D343" s="412"/>
      <c r="E343" s="412"/>
    </row>
    <row r="344" spans="1:5" x14ac:dyDescent="0.25">
      <c r="A344" s="412"/>
      <c r="B344" s="412"/>
      <c r="C344" s="412"/>
      <c r="D344" s="412"/>
      <c r="E344" s="412"/>
    </row>
    <row r="345" spans="1:5" x14ac:dyDescent="0.25">
      <c r="A345" s="412"/>
      <c r="B345" s="412"/>
      <c r="C345" s="412"/>
      <c r="D345" s="412"/>
      <c r="E345" s="412"/>
    </row>
    <row r="346" spans="1:5" x14ac:dyDescent="0.25">
      <c r="A346" s="412"/>
      <c r="B346" s="412"/>
      <c r="C346" s="412"/>
      <c r="D346" s="412"/>
      <c r="E346" s="412"/>
    </row>
    <row r="347" spans="1:5" x14ac:dyDescent="0.25">
      <c r="A347" s="412"/>
      <c r="B347" s="412"/>
      <c r="C347" s="412"/>
      <c r="D347" s="412"/>
      <c r="E347" s="412"/>
    </row>
    <row r="348" spans="1:5" x14ac:dyDescent="0.25">
      <c r="A348" s="412"/>
      <c r="B348" s="412"/>
      <c r="C348" s="412"/>
      <c r="D348" s="412"/>
      <c r="E348" s="412"/>
    </row>
    <row r="349" spans="1:5" x14ac:dyDescent="0.25">
      <c r="A349" s="412"/>
      <c r="B349" s="412"/>
      <c r="C349" s="412"/>
      <c r="D349" s="412"/>
      <c r="E349" s="412"/>
    </row>
    <row r="350" spans="1:5" x14ac:dyDescent="0.25">
      <c r="A350" s="412"/>
      <c r="B350" s="412"/>
      <c r="C350" s="412"/>
      <c r="D350" s="412"/>
      <c r="E350" s="412"/>
    </row>
    <row r="351" spans="1:5" x14ac:dyDescent="0.25">
      <c r="A351" s="412"/>
      <c r="B351" s="412"/>
      <c r="C351" s="412"/>
      <c r="D351" s="412"/>
      <c r="E351" s="412"/>
    </row>
    <row r="352" spans="1:5" x14ac:dyDescent="0.25">
      <c r="A352" s="412"/>
      <c r="B352" s="412"/>
      <c r="C352" s="412"/>
      <c r="D352" s="412"/>
      <c r="E352" s="412"/>
    </row>
    <row r="353" spans="1:5" x14ac:dyDescent="0.25">
      <c r="A353" s="412"/>
      <c r="B353" s="412"/>
      <c r="C353" s="412"/>
      <c r="D353" s="412"/>
      <c r="E353" s="412"/>
    </row>
    <row r="354" spans="1:5" x14ac:dyDescent="0.25">
      <c r="A354" s="412"/>
      <c r="B354" s="412"/>
      <c r="C354" s="412"/>
      <c r="D354" s="412"/>
      <c r="E354" s="412"/>
    </row>
    <row r="355" spans="1:5" x14ac:dyDescent="0.25">
      <c r="A355" s="412"/>
      <c r="B355" s="412"/>
      <c r="C355" s="412"/>
      <c r="D355" s="412"/>
      <c r="E355" s="412"/>
    </row>
    <row r="356" spans="1:5" x14ac:dyDescent="0.25">
      <c r="A356" s="412"/>
      <c r="B356" s="412"/>
      <c r="C356" s="412"/>
      <c r="D356" s="412"/>
      <c r="E356" s="412"/>
    </row>
    <row r="357" spans="1:5" x14ac:dyDescent="0.25">
      <c r="A357" s="412"/>
      <c r="B357" s="412"/>
      <c r="C357" s="412"/>
      <c r="D357" s="412"/>
      <c r="E357" s="412"/>
    </row>
    <row r="358" spans="1:5" x14ac:dyDescent="0.25">
      <c r="A358" s="412"/>
      <c r="B358" s="412"/>
      <c r="C358" s="412"/>
      <c r="D358" s="412"/>
      <c r="E358" s="412"/>
    </row>
    <row r="359" spans="1:5" x14ac:dyDescent="0.25">
      <c r="A359" s="412"/>
      <c r="B359" s="412"/>
      <c r="C359" s="412"/>
      <c r="D359" s="412"/>
      <c r="E359" s="412"/>
    </row>
    <row r="360" spans="1:5" x14ac:dyDescent="0.25">
      <c r="A360" s="412"/>
      <c r="B360" s="412"/>
      <c r="C360" s="412"/>
      <c r="D360" s="412"/>
      <c r="E360" s="412"/>
    </row>
    <row r="361" spans="1:5" x14ac:dyDescent="0.25">
      <c r="A361" s="412"/>
      <c r="B361" s="412"/>
      <c r="C361" s="412"/>
      <c r="D361" s="412"/>
      <c r="E361" s="412"/>
    </row>
    <row r="362" spans="1:5" x14ac:dyDescent="0.25">
      <c r="A362" s="412"/>
      <c r="B362" s="412"/>
      <c r="C362" s="412"/>
      <c r="D362" s="412"/>
      <c r="E362" s="412"/>
    </row>
    <row r="363" spans="1:5" x14ac:dyDescent="0.25">
      <c r="A363" s="412"/>
      <c r="B363" s="412"/>
      <c r="C363" s="412"/>
      <c r="D363" s="412"/>
      <c r="E363" s="412"/>
    </row>
    <row r="364" spans="1:5" x14ac:dyDescent="0.25">
      <c r="A364" s="412"/>
      <c r="B364" s="412"/>
      <c r="C364" s="412"/>
      <c r="D364" s="412"/>
      <c r="E364" s="412"/>
    </row>
    <row r="365" spans="1:5" x14ac:dyDescent="0.25">
      <c r="A365" s="412"/>
      <c r="B365" s="412"/>
      <c r="C365" s="412"/>
      <c r="D365" s="412"/>
      <c r="E365" s="412"/>
    </row>
    <row r="366" spans="1:5" x14ac:dyDescent="0.25">
      <c r="A366" s="412"/>
      <c r="B366" s="412"/>
      <c r="C366" s="412"/>
      <c r="D366" s="412"/>
      <c r="E366" s="412"/>
    </row>
    <row r="367" spans="1:5" x14ac:dyDescent="0.25">
      <c r="A367" s="412"/>
      <c r="B367" s="412"/>
      <c r="C367" s="412"/>
      <c r="D367" s="412"/>
      <c r="E367" s="412"/>
    </row>
    <row r="368" spans="1:5" x14ac:dyDescent="0.25">
      <c r="A368" s="412"/>
      <c r="B368" s="412"/>
      <c r="C368" s="412"/>
      <c r="D368" s="412"/>
      <c r="E368" s="412"/>
    </row>
    <row r="369" spans="1:5" x14ac:dyDescent="0.25">
      <c r="A369" s="412"/>
      <c r="B369" s="412"/>
      <c r="C369" s="412"/>
      <c r="D369" s="412"/>
      <c r="E369" s="412"/>
    </row>
    <row r="370" spans="1:5" x14ac:dyDescent="0.25">
      <c r="A370" s="412"/>
      <c r="B370" s="412"/>
      <c r="C370" s="412"/>
      <c r="D370" s="412"/>
      <c r="E370" s="412"/>
    </row>
    <row r="371" spans="1:5" x14ac:dyDescent="0.25">
      <c r="A371" s="412"/>
      <c r="B371" s="412"/>
      <c r="C371" s="412"/>
      <c r="D371" s="412"/>
      <c r="E371" s="412"/>
    </row>
    <row r="372" spans="1:5" x14ac:dyDescent="0.25">
      <c r="A372" s="412"/>
      <c r="B372" s="412"/>
      <c r="C372" s="412"/>
      <c r="D372" s="412"/>
      <c r="E372" s="412"/>
    </row>
    <row r="373" spans="1:5" x14ac:dyDescent="0.25">
      <c r="A373" s="412"/>
      <c r="B373" s="412"/>
      <c r="C373" s="412"/>
      <c r="D373" s="412"/>
      <c r="E373" s="412"/>
    </row>
    <row r="374" spans="1:5" x14ac:dyDescent="0.25">
      <c r="A374" s="412"/>
      <c r="B374" s="412"/>
      <c r="C374" s="412"/>
      <c r="D374" s="412"/>
      <c r="E374" s="412"/>
    </row>
    <row r="375" spans="1:5" x14ac:dyDescent="0.25">
      <c r="A375" s="412"/>
      <c r="B375" s="412"/>
      <c r="C375" s="412"/>
      <c r="D375" s="412"/>
      <c r="E375" s="412"/>
    </row>
    <row r="376" spans="1:5" x14ac:dyDescent="0.25">
      <c r="A376" s="412"/>
      <c r="B376" s="412"/>
      <c r="C376" s="412"/>
      <c r="D376" s="412"/>
      <c r="E376" s="412"/>
    </row>
    <row r="377" spans="1:5" x14ac:dyDescent="0.25">
      <c r="A377" s="412"/>
      <c r="B377" s="412"/>
      <c r="C377" s="412"/>
      <c r="D377" s="412"/>
      <c r="E377" s="412"/>
    </row>
    <row r="378" spans="1:5" x14ac:dyDescent="0.25">
      <c r="A378" s="412"/>
      <c r="B378" s="412"/>
      <c r="C378" s="412"/>
      <c r="D378" s="412"/>
      <c r="E378" s="412"/>
    </row>
    <row r="379" spans="1:5" x14ac:dyDescent="0.25">
      <c r="A379" s="412"/>
      <c r="B379" s="412"/>
      <c r="C379" s="412"/>
      <c r="D379" s="412"/>
      <c r="E379" s="412"/>
    </row>
    <row r="380" spans="1:5" x14ac:dyDescent="0.25">
      <c r="A380" s="412"/>
      <c r="B380" s="412"/>
      <c r="C380" s="412"/>
      <c r="D380" s="412"/>
      <c r="E380" s="412"/>
    </row>
    <row r="381" spans="1:5" x14ac:dyDescent="0.25">
      <c r="A381" s="412"/>
      <c r="B381" s="412"/>
      <c r="C381" s="412"/>
      <c r="D381" s="412"/>
      <c r="E381" s="412"/>
    </row>
    <row r="382" spans="1:5" x14ac:dyDescent="0.25">
      <c r="A382" s="412"/>
      <c r="B382" s="412"/>
      <c r="C382" s="412"/>
      <c r="D382" s="412"/>
      <c r="E382" s="412"/>
    </row>
    <row r="383" spans="1:5" x14ac:dyDescent="0.25">
      <c r="A383" s="412"/>
      <c r="B383" s="412"/>
      <c r="C383" s="412"/>
      <c r="D383" s="412"/>
      <c r="E383" s="412"/>
    </row>
    <row r="384" spans="1:5" x14ac:dyDescent="0.25">
      <c r="A384" s="412"/>
      <c r="B384" s="412"/>
      <c r="C384" s="412"/>
      <c r="D384" s="412"/>
      <c r="E384" s="412"/>
    </row>
    <row r="385" spans="1:5" x14ac:dyDescent="0.25">
      <c r="A385" s="412"/>
      <c r="B385" s="412"/>
      <c r="C385" s="412"/>
      <c r="D385" s="412"/>
      <c r="E385" s="412"/>
    </row>
    <row r="386" spans="1:5" x14ac:dyDescent="0.25">
      <c r="A386" s="412"/>
      <c r="B386" s="412"/>
      <c r="C386" s="412"/>
      <c r="D386" s="412"/>
      <c r="E386" s="412"/>
    </row>
    <row r="387" spans="1:5" x14ac:dyDescent="0.25">
      <c r="A387" s="412"/>
      <c r="B387" s="412"/>
      <c r="C387" s="412"/>
      <c r="D387" s="412"/>
      <c r="E387" s="412"/>
    </row>
    <row r="388" spans="1:5" x14ac:dyDescent="0.25">
      <c r="A388" s="412"/>
      <c r="B388" s="412"/>
      <c r="C388" s="412"/>
      <c r="D388" s="412"/>
      <c r="E388" s="412"/>
    </row>
    <row r="389" spans="1:5" x14ac:dyDescent="0.25">
      <c r="A389" s="412"/>
      <c r="B389" s="412"/>
      <c r="C389" s="412"/>
      <c r="D389" s="412"/>
      <c r="E389" s="412"/>
    </row>
    <row r="390" spans="1:5" x14ac:dyDescent="0.25">
      <c r="A390" s="412"/>
      <c r="B390" s="412"/>
      <c r="C390" s="412"/>
      <c r="D390" s="412"/>
      <c r="E390" s="412"/>
    </row>
    <row r="391" spans="1:5" x14ac:dyDescent="0.25">
      <c r="A391" s="412"/>
      <c r="B391" s="412"/>
      <c r="C391" s="412"/>
      <c r="D391" s="412"/>
      <c r="E391" s="412"/>
    </row>
    <row r="392" spans="1:5" x14ac:dyDescent="0.25">
      <c r="A392" s="412"/>
      <c r="B392" s="412"/>
      <c r="C392" s="412"/>
      <c r="D392" s="412"/>
      <c r="E392" s="412"/>
    </row>
    <row r="393" spans="1:5" x14ac:dyDescent="0.25">
      <c r="A393" s="412"/>
      <c r="B393" s="412"/>
      <c r="C393" s="412"/>
      <c r="D393" s="412"/>
      <c r="E393" s="412"/>
    </row>
    <row r="394" spans="1:5" x14ac:dyDescent="0.25">
      <c r="A394" s="412"/>
      <c r="B394" s="412"/>
      <c r="C394" s="412"/>
      <c r="D394" s="412"/>
      <c r="E394" s="412"/>
    </row>
    <row r="395" spans="1:5" x14ac:dyDescent="0.25">
      <c r="A395" s="412"/>
      <c r="B395" s="412"/>
      <c r="C395" s="412"/>
      <c r="D395" s="412"/>
      <c r="E395" s="412"/>
    </row>
    <row r="396" spans="1:5" x14ac:dyDescent="0.25">
      <c r="A396" s="412"/>
      <c r="B396" s="412"/>
      <c r="C396" s="412"/>
      <c r="D396" s="412"/>
      <c r="E396" s="412"/>
    </row>
    <row r="397" spans="1:5" x14ac:dyDescent="0.25">
      <c r="A397" s="412"/>
      <c r="B397" s="412"/>
      <c r="C397" s="412"/>
      <c r="D397" s="412"/>
      <c r="E397" s="412"/>
    </row>
    <row r="398" spans="1:5" x14ac:dyDescent="0.25">
      <c r="A398" s="412"/>
      <c r="B398" s="412"/>
      <c r="C398" s="412"/>
      <c r="D398" s="412"/>
      <c r="E398" s="412"/>
    </row>
    <row r="399" spans="1:5" x14ac:dyDescent="0.25">
      <c r="A399" s="412"/>
      <c r="B399" s="412"/>
      <c r="C399" s="412"/>
      <c r="D399" s="412"/>
      <c r="E399" s="412"/>
    </row>
    <row r="400" spans="1:5" x14ac:dyDescent="0.25">
      <c r="A400" s="412"/>
      <c r="B400" s="412"/>
      <c r="C400" s="412"/>
      <c r="D400" s="412"/>
      <c r="E400" s="412"/>
    </row>
    <row r="401" spans="1:5" x14ac:dyDescent="0.25">
      <c r="A401" s="412"/>
      <c r="B401" s="412"/>
      <c r="C401" s="412"/>
      <c r="D401" s="412"/>
      <c r="E401" s="412"/>
    </row>
    <row r="402" spans="1:5" x14ac:dyDescent="0.25">
      <c r="A402" s="412"/>
      <c r="B402" s="412"/>
      <c r="C402" s="412"/>
      <c r="D402" s="412"/>
      <c r="E402" s="412"/>
    </row>
    <row r="403" spans="1:5" x14ac:dyDescent="0.25">
      <c r="A403" s="412"/>
      <c r="B403" s="412"/>
      <c r="C403" s="412"/>
      <c r="D403" s="412"/>
      <c r="E403" s="412"/>
    </row>
    <row r="404" spans="1:5" x14ac:dyDescent="0.25">
      <c r="A404" s="412"/>
      <c r="B404" s="412"/>
      <c r="C404" s="412"/>
      <c r="D404" s="412"/>
      <c r="E404" s="412"/>
    </row>
    <row r="405" spans="1:5" x14ac:dyDescent="0.25">
      <c r="A405" s="412"/>
      <c r="B405" s="412"/>
      <c r="C405" s="412"/>
      <c r="D405" s="412"/>
      <c r="E405" s="412"/>
    </row>
    <row r="406" spans="1:5" x14ac:dyDescent="0.25">
      <c r="A406" s="412"/>
      <c r="B406" s="412"/>
      <c r="C406" s="412"/>
      <c r="D406" s="412"/>
      <c r="E406" s="412"/>
    </row>
    <row r="407" spans="1:5" x14ac:dyDescent="0.25">
      <c r="A407" s="412"/>
      <c r="B407" s="412"/>
      <c r="C407" s="412"/>
      <c r="D407" s="412"/>
      <c r="E407" s="412"/>
    </row>
    <row r="408" spans="1:5" x14ac:dyDescent="0.25">
      <c r="A408" s="412"/>
      <c r="B408" s="412"/>
      <c r="C408" s="412"/>
      <c r="D408" s="412"/>
      <c r="E408" s="412"/>
    </row>
    <row r="409" spans="1:5" x14ac:dyDescent="0.25">
      <c r="A409" s="412"/>
      <c r="B409" s="412"/>
      <c r="C409" s="412"/>
      <c r="D409" s="412"/>
      <c r="E409" s="412"/>
    </row>
    <row r="410" spans="1:5" x14ac:dyDescent="0.25">
      <c r="A410" s="412"/>
      <c r="B410" s="412"/>
      <c r="C410" s="412"/>
      <c r="D410" s="412"/>
      <c r="E410" s="412"/>
    </row>
    <row r="411" spans="1:5" x14ac:dyDescent="0.25">
      <c r="A411" s="412"/>
      <c r="B411" s="412"/>
      <c r="C411" s="412"/>
      <c r="D411" s="412"/>
      <c r="E411" s="412"/>
    </row>
    <row r="412" spans="1:5" x14ac:dyDescent="0.25">
      <c r="A412" s="412"/>
      <c r="B412" s="412"/>
      <c r="C412" s="412"/>
      <c r="D412" s="412"/>
      <c r="E412" s="412"/>
    </row>
    <row r="413" spans="1:5" x14ac:dyDescent="0.25">
      <c r="A413" s="412"/>
      <c r="B413" s="412"/>
      <c r="C413" s="412"/>
      <c r="D413" s="412"/>
      <c r="E413" s="412"/>
    </row>
    <row r="414" spans="1:5" x14ac:dyDescent="0.25">
      <c r="A414" s="412"/>
      <c r="B414" s="412"/>
      <c r="C414" s="412"/>
      <c r="D414" s="412"/>
      <c r="E414" s="412"/>
    </row>
    <row r="415" spans="1:5" x14ac:dyDescent="0.25">
      <c r="A415" s="412"/>
      <c r="B415" s="412"/>
      <c r="C415" s="412"/>
      <c r="D415" s="412"/>
      <c r="E415" s="412"/>
    </row>
    <row r="416" spans="1:5" x14ac:dyDescent="0.25">
      <c r="A416" s="412"/>
      <c r="B416" s="412"/>
      <c r="C416" s="412"/>
      <c r="D416" s="412"/>
      <c r="E416" s="412"/>
    </row>
    <row r="417" spans="1:5" x14ac:dyDescent="0.25">
      <c r="A417" s="412"/>
      <c r="B417" s="412"/>
      <c r="C417" s="412"/>
      <c r="D417" s="412"/>
      <c r="E417" s="412"/>
    </row>
    <row r="418" spans="1:5" x14ac:dyDescent="0.25">
      <c r="A418" s="412"/>
      <c r="B418" s="412"/>
      <c r="C418" s="412"/>
      <c r="D418" s="412"/>
      <c r="E418" s="412"/>
    </row>
    <row r="419" spans="1:5" x14ac:dyDescent="0.25">
      <c r="A419" s="412"/>
      <c r="B419" s="412"/>
      <c r="C419" s="412"/>
      <c r="D419" s="412"/>
      <c r="E419" s="412"/>
    </row>
    <row r="420" spans="1:5" x14ac:dyDescent="0.25">
      <c r="A420" s="412"/>
      <c r="B420" s="412"/>
      <c r="C420" s="412"/>
      <c r="D420" s="412"/>
      <c r="E420" s="412"/>
    </row>
    <row r="421" spans="1:5" x14ac:dyDescent="0.25">
      <c r="A421" s="412"/>
      <c r="B421" s="412"/>
      <c r="C421" s="412"/>
      <c r="D421" s="412"/>
      <c r="E421" s="412"/>
    </row>
    <row r="422" spans="1:5" x14ac:dyDescent="0.25">
      <c r="A422" s="412"/>
      <c r="B422" s="412"/>
      <c r="C422" s="412"/>
      <c r="D422" s="412"/>
      <c r="E422" s="412"/>
    </row>
    <row r="423" spans="1:5" x14ac:dyDescent="0.25">
      <c r="A423" s="412"/>
      <c r="B423" s="412"/>
      <c r="C423" s="412"/>
      <c r="D423" s="412"/>
      <c r="E423" s="412"/>
    </row>
    <row r="424" spans="1:5" x14ac:dyDescent="0.25">
      <c r="A424" s="412"/>
      <c r="B424" s="412"/>
      <c r="C424" s="412"/>
      <c r="D424" s="412"/>
      <c r="E424" s="412"/>
    </row>
    <row r="425" spans="1:5" x14ac:dyDescent="0.25">
      <c r="A425" s="412"/>
      <c r="B425" s="412"/>
      <c r="C425" s="412"/>
      <c r="D425" s="412"/>
      <c r="E425" s="412"/>
    </row>
    <row r="426" spans="1:5" x14ac:dyDescent="0.25">
      <c r="A426" s="412"/>
      <c r="B426" s="412"/>
      <c r="C426" s="412"/>
      <c r="D426" s="412"/>
      <c r="E426" s="412"/>
    </row>
    <row r="427" spans="1:5" x14ac:dyDescent="0.25">
      <c r="A427" s="412"/>
      <c r="B427" s="412"/>
      <c r="C427" s="412"/>
      <c r="D427" s="412"/>
      <c r="E427" s="412"/>
    </row>
    <row r="428" spans="1:5" x14ac:dyDescent="0.25">
      <c r="A428" s="412"/>
      <c r="B428" s="412"/>
      <c r="C428" s="412"/>
      <c r="D428" s="412"/>
      <c r="E428" s="412"/>
    </row>
    <row r="429" spans="1:5" x14ac:dyDescent="0.25">
      <c r="A429" s="412"/>
      <c r="B429" s="412"/>
      <c r="C429" s="412"/>
      <c r="D429" s="412"/>
      <c r="E429" s="412"/>
    </row>
    <row r="430" spans="1:5" x14ac:dyDescent="0.25">
      <c r="A430" s="412"/>
      <c r="B430" s="412"/>
      <c r="C430" s="412"/>
      <c r="D430" s="412"/>
      <c r="E430" s="412"/>
    </row>
    <row r="431" spans="1:5" x14ac:dyDescent="0.25">
      <c r="A431" s="412"/>
      <c r="B431" s="412"/>
      <c r="C431" s="412"/>
      <c r="D431" s="412"/>
      <c r="E431" s="412"/>
    </row>
    <row r="432" spans="1:5" x14ac:dyDescent="0.25">
      <c r="A432" s="412"/>
      <c r="B432" s="412"/>
      <c r="C432" s="412"/>
      <c r="D432" s="412"/>
      <c r="E432" s="412"/>
    </row>
    <row r="433" spans="1:5" x14ac:dyDescent="0.25">
      <c r="A433" s="412"/>
      <c r="B433" s="412"/>
      <c r="C433" s="412"/>
      <c r="D433" s="412"/>
      <c r="E433" s="412"/>
    </row>
    <row r="434" spans="1:5" x14ac:dyDescent="0.25">
      <c r="A434" s="412"/>
      <c r="B434" s="412"/>
      <c r="C434" s="412"/>
      <c r="D434" s="412"/>
      <c r="E434" s="412"/>
    </row>
    <row r="435" spans="1:5" x14ac:dyDescent="0.25">
      <c r="A435" s="412"/>
      <c r="B435" s="412"/>
      <c r="C435" s="412"/>
      <c r="D435" s="412"/>
      <c r="E435" s="412"/>
    </row>
    <row r="436" spans="1:5" x14ac:dyDescent="0.25">
      <c r="A436" s="412"/>
      <c r="B436" s="412"/>
      <c r="C436" s="412"/>
      <c r="D436" s="412"/>
      <c r="E436" s="412"/>
    </row>
    <row r="437" spans="1:5" x14ac:dyDescent="0.25">
      <c r="A437" s="412"/>
      <c r="B437" s="412"/>
      <c r="C437" s="412"/>
      <c r="D437" s="412"/>
      <c r="E437" s="412"/>
    </row>
    <row r="438" spans="1:5" x14ac:dyDescent="0.25">
      <c r="A438" s="412"/>
      <c r="B438" s="412"/>
      <c r="C438" s="412"/>
      <c r="D438" s="412"/>
      <c r="E438" s="412"/>
    </row>
    <row r="439" spans="1:5" x14ac:dyDescent="0.25">
      <c r="A439" s="412"/>
      <c r="B439" s="412"/>
      <c r="C439" s="412"/>
      <c r="D439" s="412"/>
      <c r="E439" s="412"/>
    </row>
    <row r="440" spans="1:5" x14ac:dyDescent="0.25">
      <c r="A440" s="412"/>
      <c r="B440" s="412"/>
      <c r="C440" s="412"/>
      <c r="D440" s="412"/>
      <c r="E440" s="412"/>
    </row>
    <row r="441" spans="1:5" x14ac:dyDescent="0.25">
      <c r="A441" s="412"/>
      <c r="B441" s="412"/>
      <c r="C441" s="412"/>
      <c r="D441" s="412"/>
      <c r="E441" s="412"/>
    </row>
    <row r="442" spans="1:5" x14ac:dyDescent="0.25">
      <c r="A442" s="412"/>
      <c r="B442" s="412"/>
      <c r="C442" s="412"/>
      <c r="D442" s="412"/>
      <c r="E442" s="412"/>
    </row>
    <row r="443" spans="1:5" x14ac:dyDescent="0.25">
      <c r="A443" s="412"/>
      <c r="B443" s="412"/>
      <c r="C443" s="412"/>
      <c r="D443" s="412"/>
      <c r="E443" s="412"/>
    </row>
    <row r="444" spans="1:5" x14ac:dyDescent="0.25">
      <c r="A444" s="412"/>
      <c r="B444" s="412"/>
      <c r="C444" s="412"/>
      <c r="D444" s="412"/>
      <c r="E444" s="412"/>
    </row>
    <row r="445" spans="1:5" x14ac:dyDescent="0.25">
      <c r="A445" s="412"/>
      <c r="B445" s="412"/>
      <c r="C445" s="412"/>
      <c r="D445" s="412"/>
      <c r="E445" s="412"/>
    </row>
    <row r="446" spans="1:5" x14ac:dyDescent="0.25">
      <c r="A446" s="412"/>
      <c r="B446" s="412"/>
      <c r="C446" s="412"/>
      <c r="D446" s="412"/>
      <c r="E446" s="412"/>
    </row>
    <row r="447" spans="1:5" x14ac:dyDescent="0.25">
      <c r="A447" s="412"/>
      <c r="B447" s="412"/>
      <c r="C447" s="412"/>
      <c r="D447" s="412"/>
      <c r="E447" s="412"/>
    </row>
    <row r="448" spans="1:5" x14ac:dyDescent="0.25">
      <c r="A448" s="412"/>
      <c r="B448" s="412"/>
      <c r="C448" s="412"/>
      <c r="D448" s="412"/>
      <c r="E448" s="412"/>
    </row>
    <row r="449" spans="1:5" x14ac:dyDescent="0.25">
      <c r="A449" s="412"/>
      <c r="B449" s="412"/>
      <c r="C449" s="412"/>
      <c r="D449" s="412"/>
      <c r="E449" s="412"/>
    </row>
    <row r="450" spans="1:5" x14ac:dyDescent="0.25">
      <c r="A450" s="412"/>
      <c r="B450" s="412"/>
      <c r="C450" s="412"/>
      <c r="D450" s="412"/>
      <c r="E450" s="412"/>
    </row>
    <row r="451" spans="1:5" x14ac:dyDescent="0.25">
      <c r="A451" s="412"/>
      <c r="B451" s="412"/>
      <c r="C451" s="412"/>
      <c r="D451" s="412"/>
      <c r="E451" s="412"/>
    </row>
    <row r="452" spans="1:5" x14ac:dyDescent="0.25">
      <c r="A452" s="412"/>
      <c r="B452" s="412"/>
      <c r="C452" s="412"/>
      <c r="D452" s="412"/>
      <c r="E452" s="412"/>
    </row>
    <row r="453" spans="1:5" x14ac:dyDescent="0.25">
      <c r="A453" s="412"/>
      <c r="B453" s="412"/>
      <c r="C453" s="412"/>
      <c r="D453" s="412"/>
      <c r="E453" s="412"/>
    </row>
    <row r="454" spans="1:5" x14ac:dyDescent="0.25">
      <c r="A454" s="412"/>
      <c r="B454" s="412"/>
      <c r="C454" s="412"/>
      <c r="D454" s="412"/>
      <c r="E454" s="412"/>
    </row>
    <row r="455" spans="1:5" x14ac:dyDescent="0.25">
      <c r="A455" s="412"/>
      <c r="B455" s="412"/>
      <c r="C455" s="412"/>
      <c r="D455" s="412"/>
      <c r="E455" s="412"/>
    </row>
    <row r="456" spans="1:5" x14ac:dyDescent="0.25">
      <c r="A456" s="412"/>
      <c r="B456" s="412"/>
      <c r="C456" s="412"/>
      <c r="D456" s="412"/>
      <c r="E456" s="412"/>
    </row>
    <row r="457" spans="1:5" x14ac:dyDescent="0.25">
      <c r="A457" s="412"/>
      <c r="B457" s="412"/>
      <c r="C457" s="412"/>
      <c r="D457" s="412"/>
      <c r="E457" s="412"/>
    </row>
    <row r="458" spans="1:5" x14ac:dyDescent="0.25">
      <c r="A458" s="412"/>
      <c r="B458" s="412"/>
      <c r="C458" s="412"/>
      <c r="D458" s="412"/>
      <c r="E458" s="412"/>
    </row>
    <row r="459" spans="1:5" x14ac:dyDescent="0.25">
      <c r="A459" s="412"/>
      <c r="B459" s="412"/>
      <c r="C459" s="412"/>
      <c r="D459" s="412"/>
      <c r="E459" s="412"/>
    </row>
    <row r="460" spans="1:5" x14ac:dyDescent="0.25">
      <c r="A460" s="412"/>
      <c r="B460" s="412"/>
      <c r="C460" s="412"/>
      <c r="D460" s="412"/>
      <c r="E460" s="412"/>
    </row>
    <row r="461" spans="1:5" x14ac:dyDescent="0.25">
      <c r="A461" s="412"/>
      <c r="B461" s="412"/>
      <c r="C461" s="412"/>
      <c r="D461" s="412"/>
      <c r="E461" s="412"/>
    </row>
    <row r="462" spans="1:5" x14ac:dyDescent="0.25">
      <c r="A462" s="412"/>
      <c r="B462" s="412"/>
      <c r="C462" s="412"/>
      <c r="D462" s="412"/>
      <c r="E462" s="412"/>
    </row>
    <row r="463" spans="1:5" x14ac:dyDescent="0.25">
      <c r="A463" s="412"/>
      <c r="B463" s="412"/>
      <c r="C463" s="412"/>
      <c r="D463" s="412"/>
      <c r="E463" s="412"/>
    </row>
    <row r="464" spans="1:5" x14ac:dyDescent="0.25">
      <c r="A464" s="412"/>
      <c r="B464" s="412"/>
      <c r="C464" s="412"/>
      <c r="D464" s="412"/>
      <c r="E464" s="412"/>
    </row>
    <row r="465" spans="1:5" x14ac:dyDescent="0.25">
      <c r="A465" s="412"/>
      <c r="B465" s="412"/>
      <c r="C465" s="412"/>
      <c r="D465" s="412"/>
      <c r="E465" s="412"/>
    </row>
    <row r="466" spans="1:5" x14ac:dyDescent="0.25">
      <c r="A466" s="412"/>
      <c r="B466" s="412"/>
      <c r="C466" s="412"/>
      <c r="D466" s="412"/>
      <c r="E466" s="412"/>
    </row>
    <row r="467" spans="1:5" x14ac:dyDescent="0.25">
      <c r="A467" s="412"/>
      <c r="B467" s="412"/>
      <c r="C467" s="412"/>
      <c r="D467" s="412"/>
      <c r="E467" s="412"/>
    </row>
    <row r="468" spans="1:5" x14ac:dyDescent="0.25">
      <c r="A468" s="412"/>
      <c r="B468" s="412"/>
      <c r="C468" s="412"/>
      <c r="D468" s="412"/>
      <c r="E468" s="412"/>
    </row>
    <row r="469" spans="1:5" x14ac:dyDescent="0.25">
      <c r="A469" s="412"/>
      <c r="B469" s="412"/>
      <c r="C469" s="412"/>
      <c r="D469" s="412"/>
      <c r="E469" s="412"/>
    </row>
    <row r="470" spans="1:5" x14ac:dyDescent="0.25">
      <c r="A470" s="412"/>
      <c r="B470" s="412"/>
      <c r="C470" s="412"/>
      <c r="D470" s="412"/>
      <c r="E470" s="412"/>
    </row>
    <row r="471" spans="1:5" x14ac:dyDescent="0.25">
      <c r="A471" s="412"/>
      <c r="B471" s="412"/>
      <c r="C471" s="412"/>
      <c r="D471" s="412"/>
      <c r="E471" s="412"/>
    </row>
    <row r="472" spans="1:5" x14ac:dyDescent="0.25">
      <c r="A472" s="412"/>
      <c r="B472" s="412"/>
      <c r="C472" s="412"/>
      <c r="D472" s="412"/>
      <c r="E472" s="412"/>
    </row>
    <row r="473" spans="1:5" x14ac:dyDescent="0.25">
      <c r="A473" s="412"/>
      <c r="B473" s="412"/>
      <c r="C473" s="412"/>
      <c r="D473" s="412"/>
      <c r="E473" s="412"/>
    </row>
    <row r="474" spans="1:5" x14ac:dyDescent="0.25">
      <c r="A474" s="412"/>
      <c r="B474" s="412"/>
      <c r="C474" s="412"/>
      <c r="D474" s="412"/>
      <c r="E474" s="412"/>
    </row>
    <row r="475" spans="1:5" x14ac:dyDescent="0.25">
      <c r="A475" s="412"/>
      <c r="B475" s="412"/>
      <c r="C475" s="412"/>
      <c r="D475" s="412"/>
      <c r="E475" s="412"/>
    </row>
    <row r="476" spans="1:5" x14ac:dyDescent="0.25">
      <c r="A476" s="412"/>
      <c r="B476" s="412"/>
      <c r="C476" s="412"/>
      <c r="D476" s="412"/>
      <c r="E476" s="412"/>
    </row>
    <row r="477" spans="1:5" x14ac:dyDescent="0.25">
      <c r="A477" s="412"/>
      <c r="B477" s="412"/>
      <c r="C477" s="412"/>
      <c r="D477" s="412"/>
      <c r="E477" s="412"/>
    </row>
    <row r="478" spans="1:5" x14ac:dyDescent="0.25">
      <c r="A478" s="412"/>
      <c r="B478" s="412"/>
      <c r="C478" s="412"/>
      <c r="D478" s="412"/>
      <c r="E478" s="412"/>
    </row>
    <row r="479" spans="1:5" x14ac:dyDescent="0.25">
      <c r="A479" s="412"/>
      <c r="B479" s="412"/>
      <c r="C479" s="412"/>
      <c r="D479" s="412"/>
      <c r="E479" s="412"/>
    </row>
    <row r="480" spans="1:5" x14ac:dyDescent="0.25">
      <c r="A480" s="412"/>
      <c r="B480" s="412"/>
      <c r="C480" s="412"/>
      <c r="D480" s="412"/>
      <c r="E480" s="412"/>
    </row>
    <row r="481" spans="1:5" x14ac:dyDescent="0.25">
      <c r="A481" s="412"/>
      <c r="B481" s="412"/>
      <c r="C481" s="412"/>
      <c r="D481" s="412"/>
      <c r="E481" s="412"/>
    </row>
    <row r="482" spans="1:5" x14ac:dyDescent="0.25">
      <c r="A482" s="412"/>
      <c r="B482" s="412"/>
      <c r="C482" s="412"/>
      <c r="D482" s="412"/>
      <c r="E482" s="412"/>
    </row>
    <row r="483" spans="1:5" x14ac:dyDescent="0.25">
      <c r="A483" s="412"/>
      <c r="B483" s="412"/>
      <c r="C483" s="412"/>
      <c r="D483" s="412"/>
      <c r="E483" s="412"/>
    </row>
    <row r="484" spans="1:5" x14ac:dyDescent="0.25">
      <c r="A484" s="412"/>
      <c r="B484" s="412"/>
      <c r="C484" s="412"/>
      <c r="D484" s="412"/>
      <c r="E484" s="412"/>
    </row>
    <row r="485" spans="1:5" x14ac:dyDescent="0.25">
      <c r="A485" s="412"/>
      <c r="B485" s="412"/>
      <c r="C485" s="412"/>
      <c r="D485" s="412"/>
      <c r="E485" s="412"/>
    </row>
    <row r="486" spans="1:5" x14ac:dyDescent="0.25">
      <c r="A486" s="412"/>
      <c r="B486" s="412"/>
      <c r="C486" s="412"/>
      <c r="D486" s="412"/>
      <c r="E486" s="412"/>
    </row>
    <row r="487" spans="1:5" x14ac:dyDescent="0.25">
      <c r="A487" s="412"/>
      <c r="B487" s="412"/>
      <c r="C487" s="412"/>
      <c r="D487" s="412"/>
      <c r="E487" s="412"/>
    </row>
    <row r="488" spans="1:5" x14ac:dyDescent="0.25">
      <c r="A488" s="412"/>
      <c r="B488" s="412"/>
      <c r="C488" s="412"/>
      <c r="D488" s="412"/>
      <c r="E488" s="412"/>
    </row>
    <row r="489" spans="1:5" x14ac:dyDescent="0.25">
      <c r="A489" s="412"/>
      <c r="B489" s="412"/>
      <c r="C489" s="412"/>
      <c r="D489" s="412"/>
      <c r="E489" s="412"/>
    </row>
    <row r="490" spans="1:5" x14ac:dyDescent="0.25">
      <c r="A490" s="412"/>
      <c r="B490" s="412"/>
      <c r="C490" s="412"/>
      <c r="D490" s="412"/>
      <c r="E490" s="412"/>
    </row>
    <row r="491" spans="1:5" x14ac:dyDescent="0.25">
      <c r="A491" s="412"/>
      <c r="B491" s="412"/>
      <c r="C491" s="412"/>
      <c r="D491" s="412"/>
      <c r="E491" s="412"/>
    </row>
    <row r="492" spans="1:5" x14ac:dyDescent="0.25">
      <c r="A492" s="412"/>
      <c r="B492" s="412"/>
      <c r="C492" s="412"/>
      <c r="D492" s="412"/>
      <c r="E492" s="412"/>
    </row>
    <row r="493" spans="1:5" x14ac:dyDescent="0.25">
      <c r="A493" s="412"/>
      <c r="B493" s="412"/>
      <c r="C493" s="412"/>
      <c r="D493" s="412"/>
      <c r="E493" s="412"/>
    </row>
    <row r="494" spans="1:5" x14ac:dyDescent="0.25">
      <c r="A494" s="412"/>
      <c r="B494" s="412"/>
      <c r="C494" s="412"/>
      <c r="D494" s="412"/>
      <c r="E494" s="412"/>
    </row>
    <row r="495" spans="1:5" x14ac:dyDescent="0.25">
      <c r="A495" s="412"/>
      <c r="B495" s="412"/>
      <c r="C495" s="412"/>
      <c r="D495" s="412"/>
      <c r="E495" s="412"/>
    </row>
    <row r="496" spans="1:5" x14ac:dyDescent="0.25">
      <c r="A496" s="412"/>
      <c r="B496" s="412"/>
      <c r="C496" s="412"/>
      <c r="D496" s="412"/>
      <c r="E496" s="412"/>
    </row>
    <row r="497" spans="1:5" x14ac:dyDescent="0.25">
      <c r="A497" s="412"/>
      <c r="B497" s="412"/>
      <c r="C497" s="412"/>
      <c r="D497" s="412"/>
      <c r="E497" s="412"/>
    </row>
    <row r="498" spans="1:5" x14ac:dyDescent="0.25">
      <c r="A498" s="412"/>
      <c r="B498" s="412"/>
      <c r="C498" s="412"/>
      <c r="D498" s="412"/>
      <c r="E498" s="412"/>
    </row>
    <row r="499" spans="1:5" x14ac:dyDescent="0.25">
      <c r="A499" s="412"/>
      <c r="B499" s="412"/>
      <c r="C499" s="412"/>
      <c r="D499" s="412"/>
      <c r="E499" s="412"/>
    </row>
    <row r="500" spans="1:5" x14ac:dyDescent="0.25">
      <c r="A500" s="412"/>
      <c r="B500" s="412"/>
      <c r="C500" s="412"/>
      <c r="D500" s="412"/>
      <c r="E500" s="412"/>
    </row>
    <row r="501" spans="1:5" x14ac:dyDescent="0.25">
      <c r="A501" s="412"/>
      <c r="B501" s="412"/>
      <c r="C501" s="412"/>
      <c r="D501" s="412"/>
      <c r="E501" s="412"/>
    </row>
    <row r="502" spans="1:5" x14ac:dyDescent="0.25">
      <c r="A502" s="412"/>
      <c r="B502" s="412"/>
      <c r="C502" s="412"/>
      <c r="D502" s="412"/>
      <c r="E502" s="412"/>
    </row>
    <row r="503" spans="1:5" x14ac:dyDescent="0.25">
      <c r="A503" s="412"/>
      <c r="B503" s="412"/>
      <c r="C503" s="412"/>
      <c r="D503" s="412"/>
      <c r="E503" s="412"/>
    </row>
    <row r="504" spans="1:5" x14ac:dyDescent="0.25">
      <c r="A504" s="412"/>
      <c r="B504" s="412"/>
      <c r="C504" s="412"/>
      <c r="D504" s="412"/>
      <c r="E504" s="412"/>
    </row>
    <row r="505" spans="1:5" x14ac:dyDescent="0.25">
      <c r="A505" s="412"/>
      <c r="B505" s="412"/>
      <c r="C505" s="412"/>
      <c r="D505" s="412"/>
      <c r="E505" s="412"/>
    </row>
    <row r="506" spans="1:5" x14ac:dyDescent="0.25">
      <c r="A506" s="412"/>
      <c r="B506" s="412"/>
      <c r="C506" s="412"/>
      <c r="D506" s="412"/>
      <c r="E506" s="412"/>
    </row>
    <row r="507" spans="1:5" x14ac:dyDescent="0.25">
      <c r="A507" s="412"/>
      <c r="B507" s="412"/>
      <c r="C507" s="412"/>
      <c r="D507" s="412"/>
      <c r="E507" s="412"/>
    </row>
    <row r="508" spans="1:5" x14ac:dyDescent="0.25">
      <c r="A508" s="412"/>
      <c r="B508" s="412"/>
      <c r="C508" s="412"/>
      <c r="D508" s="412"/>
      <c r="E508" s="412"/>
    </row>
    <row r="509" spans="1:5" x14ac:dyDescent="0.25">
      <c r="A509" s="412"/>
      <c r="B509" s="412"/>
      <c r="C509" s="412"/>
      <c r="D509" s="412"/>
      <c r="E509" s="412"/>
    </row>
    <row r="510" spans="1:5" x14ac:dyDescent="0.25">
      <c r="A510" s="412"/>
      <c r="B510" s="412"/>
      <c r="C510" s="412"/>
      <c r="D510" s="412"/>
      <c r="E510" s="412"/>
    </row>
    <row r="511" spans="1:5" x14ac:dyDescent="0.25">
      <c r="A511" s="412"/>
      <c r="B511" s="412"/>
      <c r="C511" s="412"/>
      <c r="D511" s="412"/>
      <c r="E511" s="412"/>
    </row>
    <row r="512" spans="1:5" x14ac:dyDescent="0.25">
      <c r="A512" s="412"/>
      <c r="B512" s="412"/>
      <c r="C512" s="412"/>
      <c r="D512" s="412"/>
      <c r="E512" s="412"/>
    </row>
    <row r="513" spans="1:5" x14ac:dyDescent="0.25">
      <c r="A513" s="412"/>
      <c r="B513" s="412"/>
      <c r="C513" s="412"/>
      <c r="D513" s="412"/>
      <c r="E513" s="412"/>
    </row>
    <row r="514" spans="1:5" x14ac:dyDescent="0.25">
      <c r="A514" s="412"/>
      <c r="B514" s="412"/>
      <c r="C514" s="412"/>
      <c r="D514" s="412"/>
      <c r="E514" s="412"/>
    </row>
    <row r="515" spans="1:5" x14ac:dyDescent="0.25">
      <c r="A515" s="412"/>
      <c r="B515" s="412"/>
      <c r="C515" s="412"/>
      <c r="D515" s="412"/>
      <c r="E515" s="412"/>
    </row>
    <row r="516" spans="1:5" x14ac:dyDescent="0.25">
      <c r="A516" s="412"/>
      <c r="B516" s="412"/>
      <c r="C516" s="412"/>
      <c r="D516" s="412"/>
      <c r="E516" s="412"/>
    </row>
    <row r="517" spans="1:5" x14ac:dyDescent="0.25">
      <c r="A517" s="412"/>
      <c r="B517" s="412"/>
      <c r="C517" s="412"/>
      <c r="D517" s="412"/>
      <c r="E517" s="412"/>
    </row>
    <row r="518" spans="1:5" x14ac:dyDescent="0.25">
      <c r="A518" s="412"/>
      <c r="B518" s="412"/>
      <c r="C518" s="412"/>
      <c r="D518" s="412"/>
      <c r="E518" s="412"/>
    </row>
    <row r="519" spans="1:5" x14ac:dyDescent="0.25">
      <c r="A519" s="412"/>
      <c r="B519" s="412"/>
      <c r="C519" s="412"/>
      <c r="D519" s="412"/>
      <c r="E519" s="412"/>
    </row>
    <row r="520" spans="1:5" x14ac:dyDescent="0.25">
      <c r="A520" s="412"/>
      <c r="B520" s="412"/>
      <c r="C520" s="412"/>
      <c r="D520" s="412"/>
      <c r="E520" s="412"/>
    </row>
    <row r="521" spans="1:5" x14ac:dyDescent="0.25">
      <c r="A521" s="412"/>
      <c r="B521" s="412"/>
      <c r="C521" s="412"/>
      <c r="D521" s="412"/>
      <c r="E521" s="412"/>
    </row>
    <row r="522" spans="1:5" x14ac:dyDescent="0.25">
      <c r="A522" s="412"/>
      <c r="B522" s="412"/>
      <c r="C522" s="412"/>
      <c r="D522" s="412"/>
      <c r="E522" s="412"/>
    </row>
    <row r="523" spans="1:5" x14ac:dyDescent="0.25">
      <c r="A523" s="412"/>
      <c r="B523" s="412"/>
      <c r="C523" s="412"/>
      <c r="D523" s="412"/>
      <c r="E523" s="412"/>
    </row>
    <row r="524" spans="1:5" x14ac:dyDescent="0.25">
      <c r="A524" s="412"/>
      <c r="B524" s="412"/>
      <c r="C524" s="412"/>
      <c r="D524" s="412"/>
      <c r="E524" s="412"/>
    </row>
    <row r="525" spans="1:5" x14ac:dyDescent="0.25">
      <c r="A525" s="412"/>
      <c r="B525" s="412"/>
      <c r="C525" s="412"/>
      <c r="D525" s="412"/>
      <c r="E525" s="412"/>
    </row>
    <row r="526" spans="1:5" x14ac:dyDescent="0.25">
      <c r="A526" s="412"/>
      <c r="B526" s="412"/>
      <c r="C526" s="412"/>
      <c r="D526" s="412"/>
      <c r="E526" s="412"/>
    </row>
    <row r="527" spans="1:5" x14ac:dyDescent="0.25">
      <c r="A527" s="412"/>
      <c r="B527" s="412"/>
      <c r="C527" s="412"/>
      <c r="D527" s="412"/>
      <c r="E527" s="412"/>
    </row>
    <row r="528" spans="1:5" x14ac:dyDescent="0.25">
      <c r="A528" s="412"/>
      <c r="B528" s="412"/>
      <c r="C528" s="412"/>
      <c r="D528" s="412"/>
      <c r="E528" s="412"/>
    </row>
    <row r="529" spans="1:5" x14ac:dyDescent="0.25">
      <c r="A529" s="412"/>
      <c r="B529" s="412"/>
      <c r="C529" s="412"/>
      <c r="D529" s="412"/>
      <c r="E529" s="412"/>
    </row>
    <row r="530" spans="1:5" x14ac:dyDescent="0.25">
      <c r="A530" s="412"/>
      <c r="B530" s="412"/>
      <c r="C530" s="412"/>
      <c r="D530" s="412"/>
      <c r="E530" s="412"/>
    </row>
    <row r="531" spans="1:5" x14ac:dyDescent="0.25">
      <c r="A531" s="412"/>
      <c r="B531" s="412"/>
      <c r="C531" s="412"/>
      <c r="D531" s="412"/>
      <c r="E531" s="412"/>
    </row>
    <row r="532" spans="1:5" x14ac:dyDescent="0.25">
      <c r="A532" s="412"/>
      <c r="B532" s="412"/>
      <c r="C532" s="412"/>
      <c r="D532" s="412"/>
      <c r="E532" s="412"/>
    </row>
    <row r="533" spans="1:5" x14ac:dyDescent="0.25">
      <c r="A533" s="412"/>
      <c r="B533" s="412"/>
      <c r="C533" s="412"/>
      <c r="D533" s="412"/>
      <c r="E533" s="412"/>
    </row>
    <row r="534" spans="1:5" x14ac:dyDescent="0.25">
      <c r="A534" s="412"/>
      <c r="B534" s="412"/>
      <c r="C534" s="412"/>
      <c r="D534" s="412"/>
      <c r="E534" s="412"/>
    </row>
    <row r="535" spans="1:5" x14ac:dyDescent="0.25">
      <c r="A535" s="412"/>
      <c r="B535" s="412"/>
      <c r="C535" s="412"/>
      <c r="D535" s="412"/>
      <c r="E535" s="412"/>
    </row>
    <row r="536" spans="1:5" x14ac:dyDescent="0.25">
      <c r="A536" s="412"/>
      <c r="B536" s="412"/>
      <c r="C536" s="412"/>
      <c r="D536" s="412"/>
      <c r="E536" s="412"/>
    </row>
    <row r="537" spans="1:5" x14ac:dyDescent="0.25">
      <c r="A537" s="412"/>
      <c r="B537" s="412"/>
      <c r="C537" s="412"/>
      <c r="D537" s="412"/>
      <c r="E537" s="412"/>
    </row>
    <row r="538" spans="1:5" x14ac:dyDescent="0.25">
      <c r="A538" s="412"/>
      <c r="B538" s="412"/>
      <c r="C538" s="412"/>
      <c r="D538" s="412"/>
      <c r="E538" s="412"/>
    </row>
    <row r="539" spans="1:5" x14ac:dyDescent="0.25">
      <c r="A539" s="412"/>
      <c r="B539" s="412"/>
      <c r="C539" s="412"/>
      <c r="D539" s="412"/>
      <c r="E539" s="412"/>
    </row>
    <row r="540" spans="1:5" x14ac:dyDescent="0.25">
      <c r="A540" s="412"/>
      <c r="B540" s="412"/>
      <c r="C540" s="412"/>
      <c r="D540" s="412"/>
      <c r="E540" s="412"/>
    </row>
    <row r="541" spans="1:5" x14ac:dyDescent="0.25">
      <c r="A541" s="412"/>
      <c r="B541" s="412"/>
      <c r="C541" s="412"/>
      <c r="D541" s="412"/>
      <c r="E541" s="412"/>
    </row>
    <row r="542" spans="1:5" x14ac:dyDescent="0.25">
      <c r="A542" s="412"/>
      <c r="B542" s="412"/>
      <c r="C542" s="412"/>
      <c r="D542" s="412"/>
      <c r="E542" s="412"/>
    </row>
    <row r="543" spans="1:5" x14ac:dyDescent="0.25">
      <c r="A543" s="412"/>
      <c r="B543" s="412"/>
      <c r="C543" s="412"/>
      <c r="D543" s="412"/>
      <c r="E543" s="412"/>
    </row>
    <row r="544" spans="1:5" x14ac:dyDescent="0.25">
      <c r="A544" s="412"/>
      <c r="B544" s="412"/>
      <c r="C544" s="412"/>
      <c r="D544" s="412"/>
      <c r="E544" s="412"/>
    </row>
    <row r="545" spans="1:5" x14ac:dyDescent="0.25">
      <c r="A545" s="412"/>
      <c r="B545" s="412"/>
      <c r="C545" s="412"/>
      <c r="D545" s="412"/>
      <c r="E545" s="412"/>
    </row>
    <row r="546" spans="1:5" x14ac:dyDescent="0.25">
      <c r="A546" s="412"/>
      <c r="B546" s="412"/>
      <c r="C546" s="412"/>
      <c r="D546" s="412"/>
      <c r="E546" s="412"/>
    </row>
    <row r="547" spans="1:5" x14ac:dyDescent="0.25">
      <c r="A547" s="412"/>
      <c r="B547" s="412"/>
      <c r="C547" s="412"/>
      <c r="D547" s="412"/>
      <c r="E547" s="412"/>
    </row>
    <row r="548" spans="1:5" x14ac:dyDescent="0.25">
      <c r="A548" s="412"/>
      <c r="B548" s="412"/>
      <c r="C548" s="412"/>
      <c r="D548" s="412"/>
      <c r="E548" s="412"/>
    </row>
    <row r="549" spans="1:5" x14ac:dyDescent="0.25">
      <c r="A549" s="412"/>
      <c r="B549" s="412"/>
      <c r="C549" s="412"/>
      <c r="D549" s="412"/>
      <c r="E549" s="412"/>
    </row>
    <row r="550" spans="1:5" x14ac:dyDescent="0.25">
      <c r="A550" s="412"/>
      <c r="B550" s="412"/>
      <c r="C550" s="412"/>
      <c r="D550" s="412"/>
      <c r="E550" s="412"/>
    </row>
    <row r="551" spans="1:5" x14ac:dyDescent="0.25">
      <c r="A551" s="412"/>
      <c r="B551" s="412"/>
      <c r="C551" s="412"/>
      <c r="D551" s="412"/>
      <c r="E551" s="412"/>
    </row>
    <row r="552" spans="1:5" x14ac:dyDescent="0.25">
      <c r="A552" s="412"/>
      <c r="B552" s="412"/>
      <c r="C552" s="412"/>
      <c r="D552" s="412"/>
      <c r="E552" s="412"/>
    </row>
    <row r="553" spans="1:5" x14ac:dyDescent="0.25">
      <c r="A553" s="412"/>
      <c r="B553" s="412"/>
      <c r="C553" s="412"/>
      <c r="D553" s="412"/>
      <c r="E553" s="412"/>
    </row>
    <row r="554" spans="1:5" x14ac:dyDescent="0.25">
      <c r="A554" s="412"/>
      <c r="B554" s="412"/>
      <c r="C554" s="412"/>
      <c r="D554" s="412"/>
      <c r="E554" s="412"/>
    </row>
    <row r="555" spans="1:5" x14ac:dyDescent="0.25">
      <c r="A555" s="412"/>
      <c r="B555" s="412"/>
      <c r="C555" s="412"/>
      <c r="D555" s="412"/>
      <c r="E555" s="412"/>
    </row>
    <row r="556" spans="1:5" x14ac:dyDescent="0.25">
      <c r="A556" s="412"/>
      <c r="B556" s="412"/>
      <c r="C556" s="412"/>
      <c r="D556" s="412"/>
      <c r="E556" s="412"/>
    </row>
    <row r="557" spans="1:5" x14ac:dyDescent="0.25">
      <c r="A557" s="412"/>
      <c r="B557" s="412"/>
      <c r="C557" s="412"/>
      <c r="D557" s="412"/>
      <c r="E557" s="412"/>
    </row>
    <row r="558" spans="1:5" x14ac:dyDescent="0.25">
      <c r="A558" s="412"/>
      <c r="B558" s="412"/>
      <c r="C558" s="412"/>
      <c r="D558" s="412"/>
      <c r="E558" s="412"/>
    </row>
    <row r="559" spans="1:5" x14ac:dyDescent="0.25">
      <c r="A559" s="412"/>
      <c r="B559" s="412"/>
      <c r="C559" s="412"/>
      <c r="D559" s="412"/>
      <c r="E559" s="412"/>
    </row>
    <row r="560" spans="1:5" x14ac:dyDescent="0.25">
      <c r="A560" s="412"/>
      <c r="B560" s="412"/>
      <c r="C560" s="412"/>
      <c r="D560" s="412"/>
      <c r="E560" s="412"/>
    </row>
    <row r="561" spans="1:5" x14ac:dyDescent="0.25">
      <c r="A561" s="412"/>
      <c r="B561" s="412"/>
      <c r="C561" s="412"/>
      <c r="D561" s="412"/>
      <c r="E561" s="412"/>
    </row>
    <row r="562" spans="1:5" x14ac:dyDescent="0.25">
      <c r="A562" s="412"/>
      <c r="B562" s="412"/>
      <c r="C562" s="412"/>
      <c r="D562" s="412"/>
      <c r="E562" s="412"/>
    </row>
    <row r="563" spans="1:5" x14ac:dyDescent="0.25">
      <c r="A563" s="412"/>
      <c r="B563" s="412"/>
      <c r="C563" s="412"/>
      <c r="D563" s="412"/>
      <c r="E563" s="412"/>
    </row>
    <row r="564" spans="1:5" x14ac:dyDescent="0.25">
      <c r="A564" s="412"/>
      <c r="B564" s="412"/>
      <c r="C564" s="412"/>
      <c r="D564" s="412"/>
      <c r="E564" s="412"/>
    </row>
    <row r="565" spans="1:5" x14ac:dyDescent="0.25">
      <c r="A565" s="412"/>
      <c r="B565" s="412"/>
      <c r="C565" s="412"/>
      <c r="D565" s="412"/>
      <c r="E565" s="412"/>
    </row>
    <row r="566" spans="1:5" x14ac:dyDescent="0.25">
      <c r="A566" s="412"/>
      <c r="B566" s="412"/>
      <c r="C566" s="412"/>
      <c r="D566" s="412"/>
      <c r="E566" s="412"/>
    </row>
    <row r="567" spans="1:5" x14ac:dyDescent="0.25">
      <c r="A567" s="412"/>
      <c r="B567" s="412"/>
      <c r="C567" s="412"/>
      <c r="D567" s="412"/>
      <c r="E567" s="412"/>
    </row>
    <row r="568" spans="1:5" x14ac:dyDescent="0.25">
      <c r="A568" s="412"/>
      <c r="B568" s="412"/>
      <c r="C568" s="412"/>
      <c r="D568" s="412"/>
      <c r="E568" s="412"/>
    </row>
    <row r="569" spans="1:5" x14ac:dyDescent="0.25">
      <c r="A569" s="412"/>
      <c r="B569" s="412"/>
      <c r="C569" s="412"/>
      <c r="D569" s="412"/>
      <c r="E569" s="412"/>
    </row>
    <row r="570" spans="1:5" x14ac:dyDescent="0.25">
      <c r="A570" s="412"/>
      <c r="B570" s="412"/>
      <c r="C570" s="412"/>
      <c r="D570" s="412"/>
      <c r="E570" s="412"/>
    </row>
    <row r="571" spans="1:5" x14ac:dyDescent="0.25">
      <c r="A571" s="412"/>
      <c r="B571" s="412"/>
      <c r="C571" s="412"/>
      <c r="D571" s="412"/>
      <c r="E571" s="412"/>
    </row>
    <row r="572" spans="1:5" x14ac:dyDescent="0.25">
      <c r="A572" s="412"/>
      <c r="B572" s="412"/>
      <c r="C572" s="412"/>
      <c r="D572" s="412"/>
      <c r="E572" s="412"/>
    </row>
    <row r="573" spans="1:5" x14ac:dyDescent="0.25">
      <c r="A573" s="412"/>
      <c r="B573" s="412"/>
      <c r="C573" s="412"/>
      <c r="D573" s="412"/>
      <c r="E573" s="412"/>
    </row>
    <row r="574" spans="1:5" x14ac:dyDescent="0.25">
      <c r="A574" s="412"/>
      <c r="B574" s="412"/>
      <c r="C574" s="412"/>
      <c r="D574" s="412"/>
      <c r="E574" s="412"/>
    </row>
    <row r="575" spans="1:5" x14ac:dyDescent="0.25">
      <c r="A575" s="412"/>
      <c r="B575" s="412"/>
      <c r="C575" s="412"/>
      <c r="D575" s="412"/>
      <c r="E575" s="412"/>
    </row>
    <row r="576" spans="1:5" x14ac:dyDescent="0.25">
      <c r="A576" s="412"/>
      <c r="B576" s="412"/>
      <c r="C576" s="412"/>
      <c r="D576" s="412"/>
      <c r="E576" s="412"/>
    </row>
    <row r="577" spans="1:5" x14ac:dyDescent="0.25">
      <c r="A577" s="412"/>
      <c r="B577" s="412"/>
      <c r="C577" s="412"/>
      <c r="D577" s="412"/>
      <c r="E577" s="412"/>
    </row>
    <row r="578" spans="1:5" x14ac:dyDescent="0.25">
      <c r="A578" s="412"/>
      <c r="B578" s="412"/>
      <c r="C578" s="412"/>
      <c r="D578" s="412"/>
      <c r="E578" s="412"/>
    </row>
    <row r="579" spans="1:5" x14ac:dyDescent="0.25">
      <c r="A579" s="412"/>
      <c r="B579" s="412"/>
      <c r="C579" s="412"/>
      <c r="D579" s="412"/>
      <c r="E579" s="412"/>
    </row>
    <row r="580" spans="1:5" x14ac:dyDescent="0.25">
      <c r="A580" s="412"/>
      <c r="B580" s="412"/>
      <c r="C580" s="412"/>
      <c r="D580" s="412"/>
      <c r="E580" s="412"/>
    </row>
    <row r="581" spans="1:5" x14ac:dyDescent="0.25">
      <c r="A581" s="412"/>
      <c r="B581" s="412"/>
      <c r="C581" s="412"/>
      <c r="D581" s="412"/>
      <c r="E581" s="412"/>
    </row>
    <row r="582" spans="1:5" x14ac:dyDescent="0.25">
      <c r="A582" s="412"/>
      <c r="B582" s="412"/>
      <c r="C582" s="412"/>
      <c r="D582" s="412"/>
      <c r="E582" s="412"/>
    </row>
    <row r="583" spans="1:5" x14ac:dyDescent="0.25">
      <c r="A583" s="412"/>
      <c r="B583" s="412"/>
      <c r="C583" s="412"/>
      <c r="D583" s="412"/>
      <c r="E583" s="412"/>
    </row>
    <row r="584" spans="1:5" x14ac:dyDescent="0.25">
      <c r="A584" s="412"/>
      <c r="B584" s="412"/>
      <c r="C584" s="412"/>
      <c r="D584" s="412"/>
      <c r="E584" s="412"/>
    </row>
    <row r="585" spans="1:5" x14ac:dyDescent="0.25">
      <c r="A585" s="412"/>
      <c r="B585" s="412"/>
      <c r="C585" s="412"/>
      <c r="D585" s="412"/>
      <c r="E585" s="412"/>
    </row>
    <row r="586" spans="1:5" x14ac:dyDescent="0.25">
      <c r="A586" s="412"/>
      <c r="B586" s="412"/>
      <c r="C586" s="412"/>
      <c r="D586" s="412"/>
      <c r="E586" s="412"/>
    </row>
    <row r="587" spans="1:5" x14ac:dyDescent="0.25">
      <c r="A587" s="412"/>
      <c r="B587" s="412"/>
      <c r="C587" s="412"/>
      <c r="D587" s="412"/>
      <c r="E587" s="412"/>
    </row>
    <row r="588" spans="1:5" x14ac:dyDescent="0.25">
      <c r="A588" s="412"/>
      <c r="B588" s="412"/>
      <c r="C588" s="412"/>
      <c r="D588" s="412"/>
      <c r="E588" s="412"/>
    </row>
    <row r="589" spans="1:5" x14ac:dyDescent="0.25">
      <c r="A589" s="412"/>
      <c r="B589" s="412"/>
      <c r="C589" s="412"/>
      <c r="D589" s="412"/>
      <c r="E589" s="412"/>
    </row>
    <row r="590" spans="1:5" x14ac:dyDescent="0.25">
      <c r="A590" s="412"/>
      <c r="B590" s="412"/>
      <c r="C590" s="412"/>
      <c r="D590" s="412"/>
      <c r="E590" s="412"/>
    </row>
    <row r="591" spans="1:5" x14ac:dyDescent="0.25">
      <c r="A591" s="412"/>
      <c r="B591" s="412"/>
      <c r="C591" s="412"/>
      <c r="D591" s="412"/>
      <c r="E591" s="412"/>
    </row>
    <row r="592" spans="1:5" x14ac:dyDescent="0.25">
      <c r="A592" s="412"/>
      <c r="B592" s="412"/>
      <c r="C592" s="412"/>
      <c r="D592" s="412"/>
      <c r="E592" s="412"/>
    </row>
    <row r="593" spans="1:5" x14ac:dyDescent="0.25">
      <c r="A593" s="412"/>
      <c r="B593" s="412"/>
      <c r="C593" s="412"/>
      <c r="D593" s="412"/>
      <c r="E593" s="412"/>
    </row>
    <row r="594" spans="1:5" x14ac:dyDescent="0.25">
      <c r="A594" s="412"/>
      <c r="B594" s="412"/>
      <c r="C594" s="412"/>
      <c r="D594" s="412"/>
      <c r="E594" s="412"/>
    </row>
    <row r="595" spans="1:5" x14ac:dyDescent="0.25">
      <c r="A595" s="412"/>
      <c r="B595" s="412"/>
      <c r="C595" s="412"/>
      <c r="D595" s="412"/>
      <c r="E595" s="412"/>
    </row>
    <row r="596" spans="1:5" x14ac:dyDescent="0.25">
      <c r="A596" s="412"/>
      <c r="B596" s="412"/>
      <c r="C596" s="412"/>
      <c r="D596" s="412"/>
      <c r="E596" s="412"/>
    </row>
    <row r="597" spans="1:5" x14ac:dyDescent="0.25">
      <c r="A597" s="412"/>
      <c r="B597" s="412"/>
      <c r="C597" s="412"/>
      <c r="D597" s="412"/>
      <c r="E597" s="412"/>
    </row>
    <row r="598" spans="1:5" x14ac:dyDescent="0.25">
      <c r="A598" s="412"/>
      <c r="B598" s="412"/>
      <c r="C598" s="412"/>
      <c r="D598" s="412"/>
      <c r="E598" s="412"/>
    </row>
    <row r="599" spans="1:5" x14ac:dyDescent="0.25">
      <c r="A599" s="412"/>
      <c r="B599" s="412"/>
      <c r="C599" s="412"/>
      <c r="D599" s="412"/>
      <c r="E599" s="412"/>
    </row>
    <row r="600" spans="1:5" x14ac:dyDescent="0.25">
      <c r="A600" s="412"/>
      <c r="B600" s="412"/>
      <c r="C600" s="412"/>
      <c r="D600" s="412"/>
      <c r="E600" s="412"/>
    </row>
    <row r="601" spans="1:5" x14ac:dyDescent="0.25">
      <c r="A601" s="412"/>
      <c r="B601" s="412"/>
      <c r="C601" s="412"/>
      <c r="D601" s="412"/>
      <c r="E601" s="412"/>
    </row>
    <row r="602" spans="1:5" x14ac:dyDescent="0.25">
      <c r="A602" s="412"/>
      <c r="B602" s="412"/>
      <c r="C602" s="412"/>
      <c r="D602" s="412"/>
      <c r="E602" s="412"/>
    </row>
    <row r="603" spans="1:5" x14ac:dyDescent="0.25">
      <c r="A603" s="412"/>
      <c r="B603" s="412"/>
      <c r="C603" s="412"/>
      <c r="D603" s="412"/>
      <c r="E603" s="412"/>
    </row>
    <row r="604" spans="1:5" x14ac:dyDescent="0.25">
      <c r="A604" s="412"/>
      <c r="B604" s="412"/>
      <c r="C604" s="412"/>
      <c r="D604" s="412"/>
      <c r="E604" s="412"/>
    </row>
    <row r="605" spans="1:5" x14ac:dyDescent="0.25">
      <c r="A605" s="412"/>
      <c r="B605" s="412"/>
      <c r="C605" s="412"/>
      <c r="D605" s="412"/>
      <c r="E605" s="412"/>
    </row>
    <row r="606" spans="1:5" x14ac:dyDescent="0.25">
      <c r="A606" s="412"/>
      <c r="B606" s="412"/>
      <c r="C606" s="412"/>
      <c r="D606" s="412"/>
      <c r="E606" s="412"/>
    </row>
    <row r="607" spans="1:5" x14ac:dyDescent="0.25">
      <c r="A607" s="412"/>
      <c r="B607" s="412"/>
      <c r="C607" s="412"/>
      <c r="D607" s="412"/>
      <c r="E607" s="412"/>
    </row>
    <row r="608" spans="1:5" x14ac:dyDescent="0.25">
      <c r="A608" s="412"/>
      <c r="B608" s="412"/>
      <c r="C608" s="412"/>
      <c r="D608" s="412"/>
      <c r="E608" s="412"/>
    </row>
    <row r="609" spans="1:5" x14ac:dyDescent="0.25">
      <c r="A609" s="412"/>
      <c r="B609" s="412"/>
      <c r="C609" s="412"/>
      <c r="D609" s="412"/>
      <c r="E609" s="412"/>
    </row>
    <row r="610" spans="1:5" x14ac:dyDescent="0.25">
      <c r="A610" s="412"/>
      <c r="B610" s="412"/>
      <c r="C610" s="412"/>
      <c r="D610" s="412"/>
      <c r="E610" s="412"/>
    </row>
    <row r="611" spans="1:5" x14ac:dyDescent="0.25">
      <c r="A611" s="412"/>
      <c r="B611" s="412"/>
      <c r="C611" s="412"/>
      <c r="D611" s="412"/>
      <c r="E611" s="412"/>
    </row>
    <row r="612" spans="1:5" x14ac:dyDescent="0.25">
      <c r="A612" s="412"/>
      <c r="B612" s="412"/>
      <c r="C612" s="412"/>
      <c r="D612" s="412"/>
      <c r="E612" s="412"/>
    </row>
    <row r="613" spans="1:5" x14ac:dyDescent="0.25">
      <c r="A613" s="412"/>
      <c r="B613" s="412"/>
      <c r="C613" s="412"/>
      <c r="D613" s="412"/>
      <c r="E613" s="412"/>
    </row>
    <row r="614" spans="1:5" x14ac:dyDescent="0.25">
      <c r="A614" s="412"/>
      <c r="B614" s="412"/>
      <c r="C614" s="412"/>
      <c r="D614" s="412"/>
      <c r="E614" s="412"/>
    </row>
    <row r="615" spans="1:5" x14ac:dyDescent="0.25">
      <c r="A615" s="412"/>
      <c r="B615" s="412"/>
      <c r="C615" s="412"/>
      <c r="D615" s="412"/>
      <c r="E615" s="412"/>
    </row>
    <row r="616" spans="1:5" x14ac:dyDescent="0.25">
      <c r="A616" s="412"/>
      <c r="B616" s="412"/>
      <c r="C616" s="412"/>
      <c r="D616" s="412"/>
      <c r="E616" s="412"/>
    </row>
    <row r="617" spans="1:5" x14ac:dyDescent="0.25">
      <c r="A617" s="412"/>
      <c r="B617" s="412"/>
      <c r="C617" s="412"/>
      <c r="D617" s="412"/>
      <c r="E617" s="412"/>
    </row>
    <row r="618" spans="1:5" x14ac:dyDescent="0.25">
      <c r="A618" s="412"/>
      <c r="B618" s="412"/>
      <c r="C618" s="412"/>
      <c r="D618" s="412"/>
      <c r="E618" s="412"/>
    </row>
    <row r="619" spans="1:5" x14ac:dyDescent="0.25">
      <c r="A619" s="412"/>
      <c r="B619" s="412"/>
      <c r="C619" s="412"/>
      <c r="D619" s="412"/>
      <c r="E619" s="412"/>
    </row>
    <row r="620" spans="1:5" x14ac:dyDescent="0.25">
      <c r="A620" s="412"/>
      <c r="B620" s="412"/>
      <c r="C620" s="412"/>
      <c r="D620" s="412"/>
      <c r="E620" s="412"/>
    </row>
    <row r="621" spans="1:5" x14ac:dyDescent="0.25">
      <c r="A621" s="412"/>
      <c r="B621" s="412"/>
      <c r="C621" s="412"/>
      <c r="D621" s="412"/>
      <c r="E621" s="412"/>
    </row>
    <row r="622" spans="1:5" x14ac:dyDescent="0.25">
      <c r="A622" s="412"/>
      <c r="B622" s="412"/>
      <c r="C622" s="412"/>
      <c r="D622" s="412"/>
      <c r="E622" s="412"/>
    </row>
    <row r="623" spans="1:5" x14ac:dyDescent="0.25">
      <c r="A623" s="412"/>
      <c r="B623" s="412"/>
      <c r="C623" s="412"/>
      <c r="D623" s="412"/>
      <c r="E623" s="412"/>
    </row>
    <row r="624" spans="1:5" x14ac:dyDescent="0.25">
      <c r="A624" s="412"/>
      <c r="B624" s="412"/>
      <c r="C624" s="412"/>
      <c r="D624" s="412"/>
      <c r="E624" s="412"/>
    </row>
    <row r="625" spans="1:5" x14ac:dyDescent="0.25">
      <c r="A625" s="412"/>
      <c r="B625" s="412"/>
      <c r="C625" s="412"/>
      <c r="D625" s="412"/>
      <c r="E625" s="412"/>
    </row>
    <row r="626" spans="1:5" x14ac:dyDescent="0.25">
      <c r="A626" s="412"/>
      <c r="B626" s="412"/>
      <c r="C626" s="412"/>
      <c r="D626" s="412"/>
      <c r="E626" s="412"/>
    </row>
    <row r="627" spans="1:5" x14ac:dyDescent="0.25">
      <c r="A627" s="412"/>
      <c r="B627" s="412"/>
      <c r="C627" s="412"/>
      <c r="D627" s="412"/>
      <c r="E627" s="412"/>
    </row>
    <row r="628" spans="1:5" x14ac:dyDescent="0.25">
      <c r="A628" s="412"/>
      <c r="B628" s="412"/>
      <c r="C628" s="412"/>
      <c r="D628" s="412"/>
      <c r="E628" s="412"/>
    </row>
    <row r="629" spans="1:5" x14ac:dyDescent="0.25">
      <c r="A629" s="412"/>
      <c r="B629" s="412"/>
      <c r="C629" s="412"/>
      <c r="D629" s="412"/>
      <c r="E629" s="412"/>
    </row>
    <row r="630" spans="1:5" x14ac:dyDescent="0.25">
      <c r="A630" s="412"/>
      <c r="B630" s="412"/>
      <c r="C630" s="412"/>
      <c r="D630" s="412"/>
      <c r="E630" s="412"/>
    </row>
    <row r="631" spans="1:5" x14ac:dyDescent="0.25">
      <c r="A631" s="412"/>
      <c r="B631" s="412"/>
      <c r="C631" s="412"/>
      <c r="D631" s="412"/>
      <c r="E631" s="412"/>
    </row>
    <row r="632" spans="1:5" x14ac:dyDescent="0.25">
      <c r="A632" s="412"/>
      <c r="B632" s="412"/>
      <c r="C632" s="412"/>
      <c r="D632" s="412"/>
      <c r="E632" s="412"/>
    </row>
    <row r="633" spans="1:5" x14ac:dyDescent="0.25">
      <c r="A633" s="412"/>
      <c r="B633" s="412"/>
      <c r="C633" s="412"/>
      <c r="D633" s="412"/>
      <c r="E633" s="412"/>
    </row>
    <row r="634" spans="1:5" x14ac:dyDescent="0.25">
      <c r="A634" s="412"/>
      <c r="B634" s="412"/>
      <c r="C634" s="412"/>
      <c r="D634" s="412"/>
      <c r="E634" s="412"/>
    </row>
    <row r="635" spans="1:5" x14ac:dyDescent="0.25">
      <c r="A635" s="412"/>
      <c r="B635" s="412"/>
      <c r="C635" s="412"/>
      <c r="D635" s="412"/>
      <c r="E635" s="412"/>
    </row>
    <row r="636" spans="1:5" x14ac:dyDescent="0.25">
      <c r="A636" s="412"/>
      <c r="B636" s="412"/>
      <c r="C636" s="412"/>
      <c r="D636" s="412"/>
      <c r="E636" s="412"/>
    </row>
    <row r="637" spans="1:5" x14ac:dyDescent="0.25">
      <c r="A637" s="412"/>
      <c r="B637" s="412"/>
      <c r="C637" s="412"/>
      <c r="D637" s="412"/>
      <c r="E637" s="412"/>
    </row>
    <row r="638" spans="1:5" x14ac:dyDescent="0.25">
      <c r="A638" s="412"/>
      <c r="B638" s="412"/>
      <c r="C638" s="412"/>
      <c r="D638" s="412"/>
      <c r="E638" s="412"/>
    </row>
    <row r="639" spans="1:5" x14ac:dyDescent="0.25">
      <c r="A639" s="412"/>
      <c r="B639" s="412"/>
      <c r="C639" s="412"/>
      <c r="D639" s="412"/>
      <c r="E639" s="412"/>
    </row>
    <row r="640" spans="1:5" x14ac:dyDescent="0.25">
      <c r="A640" s="412"/>
      <c r="B640" s="412"/>
      <c r="C640" s="412"/>
      <c r="D640" s="412"/>
      <c r="E640" s="412"/>
    </row>
    <row r="641" spans="1:5" x14ac:dyDescent="0.25">
      <c r="A641" s="412"/>
      <c r="B641" s="412"/>
      <c r="C641" s="412"/>
      <c r="D641" s="412"/>
      <c r="E641" s="412"/>
    </row>
    <row r="642" spans="1:5" x14ac:dyDescent="0.25">
      <c r="A642" s="412"/>
      <c r="B642" s="412"/>
      <c r="C642" s="412"/>
      <c r="D642" s="412"/>
      <c r="E642" s="412"/>
    </row>
    <row r="643" spans="1:5" x14ac:dyDescent="0.25">
      <c r="A643" s="412"/>
      <c r="B643" s="412"/>
      <c r="C643" s="412"/>
      <c r="D643" s="412"/>
      <c r="E643" s="412"/>
    </row>
    <row r="644" spans="1:5" x14ac:dyDescent="0.25">
      <c r="A644" s="412"/>
      <c r="B644" s="412"/>
      <c r="C644" s="412"/>
      <c r="D644" s="412"/>
      <c r="E644" s="412"/>
    </row>
    <row r="645" spans="1:5" x14ac:dyDescent="0.25">
      <c r="A645" s="412"/>
      <c r="B645" s="412"/>
      <c r="C645" s="412"/>
      <c r="D645" s="412"/>
      <c r="E645" s="412"/>
    </row>
    <row r="646" spans="1:5" x14ac:dyDescent="0.25">
      <c r="A646" s="412"/>
      <c r="B646" s="412"/>
      <c r="C646" s="412"/>
      <c r="D646" s="412"/>
      <c r="E646" s="412"/>
    </row>
    <row r="647" spans="1:5" x14ac:dyDescent="0.25">
      <c r="A647" s="412"/>
      <c r="B647" s="412"/>
      <c r="C647" s="412"/>
      <c r="D647" s="412"/>
      <c r="E647" s="412"/>
    </row>
    <row r="648" spans="1:5" x14ac:dyDescent="0.25">
      <c r="A648" s="412"/>
      <c r="B648" s="412"/>
      <c r="C648" s="412"/>
      <c r="D648" s="412"/>
      <c r="E648" s="412"/>
    </row>
    <row r="649" spans="1:5" x14ac:dyDescent="0.25">
      <c r="A649" s="412"/>
      <c r="B649" s="412"/>
      <c r="C649" s="412"/>
      <c r="D649" s="412"/>
      <c r="E649" s="412"/>
    </row>
    <row r="650" spans="1:5" x14ac:dyDescent="0.25">
      <c r="A650" s="412"/>
      <c r="B650" s="412"/>
      <c r="C650" s="412"/>
      <c r="D650" s="412"/>
      <c r="E650" s="412"/>
    </row>
    <row r="651" spans="1:5" x14ac:dyDescent="0.25">
      <c r="A651" s="412"/>
      <c r="B651" s="412"/>
      <c r="C651" s="412"/>
      <c r="D651" s="412"/>
      <c r="E651" s="412"/>
    </row>
    <row r="652" spans="1:5" x14ac:dyDescent="0.25">
      <c r="A652" s="412"/>
      <c r="B652" s="412"/>
      <c r="C652" s="412"/>
      <c r="D652" s="412"/>
      <c r="E652" s="412"/>
    </row>
    <row r="653" spans="1:5" x14ac:dyDescent="0.25">
      <c r="A653" s="412"/>
      <c r="B653" s="412"/>
      <c r="C653" s="412"/>
      <c r="D653" s="412"/>
      <c r="E653" s="412"/>
    </row>
    <row r="654" spans="1:5" x14ac:dyDescent="0.25">
      <c r="A654" s="412"/>
      <c r="B654" s="412"/>
      <c r="C654" s="412"/>
      <c r="D654" s="412"/>
      <c r="E654" s="412"/>
    </row>
    <row r="655" spans="1:5" x14ac:dyDescent="0.25">
      <c r="A655" s="412"/>
      <c r="B655" s="412"/>
      <c r="C655" s="412"/>
      <c r="D655" s="412"/>
      <c r="E655" s="412"/>
    </row>
    <row r="656" spans="1:5" x14ac:dyDescent="0.25">
      <c r="A656" s="412"/>
      <c r="B656" s="412"/>
      <c r="C656" s="412"/>
      <c r="D656" s="412"/>
      <c r="E656" s="412"/>
    </row>
    <row r="657" spans="1:5" x14ac:dyDescent="0.25">
      <c r="A657" s="412"/>
      <c r="B657" s="412"/>
      <c r="C657" s="412"/>
      <c r="D657" s="412"/>
      <c r="E657" s="412"/>
    </row>
    <row r="658" spans="1:5" x14ac:dyDescent="0.25">
      <c r="A658" s="412"/>
      <c r="B658" s="412"/>
      <c r="C658" s="412"/>
      <c r="D658" s="412"/>
      <c r="E658" s="412"/>
    </row>
    <row r="659" spans="1:5" x14ac:dyDescent="0.25">
      <c r="A659" s="412"/>
      <c r="B659" s="412"/>
      <c r="C659" s="412"/>
      <c r="D659" s="412"/>
      <c r="E659" s="412"/>
    </row>
    <row r="660" spans="1:5" x14ac:dyDescent="0.25">
      <c r="A660" s="412"/>
      <c r="B660" s="412"/>
      <c r="C660" s="412"/>
      <c r="D660" s="412"/>
      <c r="E660" s="412"/>
    </row>
    <row r="661" spans="1:5" x14ac:dyDescent="0.25">
      <c r="A661" s="412"/>
      <c r="B661" s="412"/>
      <c r="C661" s="412"/>
      <c r="D661" s="412"/>
      <c r="E661" s="412"/>
    </row>
    <row r="662" spans="1:5" x14ac:dyDescent="0.25">
      <c r="A662" s="412"/>
      <c r="B662" s="412"/>
      <c r="C662" s="412"/>
      <c r="D662" s="412"/>
      <c r="E662" s="412"/>
    </row>
    <row r="663" spans="1:5" x14ac:dyDescent="0.25">
      <c r="A663" s="412"/>
      <c r="B663" s="412"/>
      <c r="C663" s="412"/>
      <c r="D663" s="412"/>
      <c r="E663" s="412"/>
    </row>
    <row r="664" spans="1:5" x14ac:dyDescent="0.25">
      <c r="A664" s="412"/>
      <c r="B664" s="412"/>
      <c r="C664" s="412"/>
      <c r="D664" s="412"/>
      <c r="E664" s="412"/>
    </row>
    <row r="665" spans="1:5" x14ac:dyDescent="0.25">
      <c r="A665" s="412"/>
      <c r="B665" s="412"/>
      <c r="C665" s="412"/>
      <c r="D665" s="412"/>
      <c r="E665" s="412"/>
    </row>
    <row r="666" spans="1:5" x14ac:dyDescent="0.25">
      <c r="A666" s="412"/>
      <c r="B666" s="412"/>
      <c r="C666" s="412"/>
      <c r="D666" s="412"/>
      <c r="E666" s="412"/>
    </row>
    <row r="667" spans="1:5" x14ac:dyDescent="0.25">
      <c r="A667" s="412"/>
      <c r="B667" s="412"/>
      <c r="C667" s="412"/>
      <c r="D667" s="412"/>
      <c r="E667" s="412"/>
    </row>
    <row r="668" spans="1:5" x14ac:dyDescent="0.25">
      <c r="A668" s="412"/>
      <c r="B668" s="412"/>
      <c r="C668" s="412"/>
      <c r="D668" s="412"/>
      <c r="E668" s="412"/>
    </row>
    <row r="669" spans="1:5" x14ac:dyDescent="0.25">
      <c r="A669" s="412"/>
      <c r="B669" s="412"/>
      <c r="C669" s="412"/>
      <c r="D669" s="412"/>
      <c r="E669" s="412"/>
    </row>
    <row r="670" spans="1:5" x14ac:dyDescent="0.25">
      <c r="A670" s="412"/>
      <c r="B670" s="412"/>
      <c r="C670" s="412"/>
      <c r="D670" s="412"/>
      <c r="E670" s="412"/>
    </row>
    <row r="671" spans="1:5" x14ac:dyDescent="0.25">
      <c r="A671" s="412"/>
      <c r="B671" s="412"/>
      <c r="C671" s="412"/>
      <c r="D671" s="412"/>
      <c r="E671" s="412"/>
    </row>
    <row r="672" spans="1:5" x14ac:dyDescent="0.25">
      <c r="A672" s="412"/>
      <c r="B672" s="412"/>
      <c r="C672" s="412"/>
      <c r="D672" s="412"/>
      <c r="E672" s="412"/>
    </row>
    <row r="673" spans="1:5" x14ac:dyDescent="0.25">
      <c r="A673" s="412"/>
      <c r="B673" s="412"/>
      <c r="C673" s="412"/>
      <c r="D673" s="412"/>
      <c r="E673" s="412"/>
    </row>
    <row r="674" spans="1:5" x14ac:dyDescent="0.25">
      <c r="A674" s="412"/>
      <c r="B674" s="412"/>
      <c r="C674" s="412"/>
      <c r="D674" s="412"/>
      <c r="E674" s="412"/>
    </row>
    <row r="675" spans="1:5" x14ac:dyDescent="0.25">
      <c r="A675" s="412"/>
      <c r="B675" s="412"/>
      <c r="C675" s="412"/>
      <c r="D675" s="412"/>
      <c r="E675" s="412"/>
    </row>
    <row r="676" spans="1:5" x14ac:dyDescent="0.25">
      <c r="A676" s="412"/>
      <c r="B676" s="412"/>
      <c r="C676" s="412"/>
      <c r="D676" s="412"/>
      <c r="E676" s="412"/>
    </row>
    <row r="677" spans="1:5" x14ac:dyDescent="0.25">
      <c r="A677" s="412"/>
      <c r="B677" s="412"/>
      <c r="C677" s="412"/>
      <c r="D677" s="412"/>
      <c r="E677" s="412"/>
    </row>
    <row r="678" spans="1:5" x14ac:dyDescent="0.25">
      <c r="A678" s="412"/>
      <c r="B678" s="412"/>
      <c r="C678" s="412"/>
      <c r="D678" s="412"/>
      <c r="E678" s="412"/>
    </row>
    <row r="679" spans="1:5" x14ac:dyDescent="0.25">
      <c r="A679" s="412"/>
      <c r="B679" s="412"/>
      <c r="C679" s="412"/>
      <c r="D679" s="412"/>
      <c r="E679" s="412"/>
    </row>
    <row r="680" spans="1:5" x14ac:dyDescent="0.25">
      <c r="A680" s="412"/>
      <c r="B680" s="412"/>
      <c r="C680" s="412"/>
      <c r="D680" s="412"/>
      <c r="E680" s="412"/>
    </row>
    <row r="681" spans="1:5" x14ac:dyDescent="0.25">
      <c r="A681" s="412"/>
      <c r="B681" s="412"/>
      <c r="C681" s="412"/>
      <c r="D681" s="412"/>
      <c r="E681" s="412"/>
    </row>
    <row r="682" spans="1:5" x14ac:dyDescent="0.25">
      <c r="A682" s="412"/>
      <c r="B682" s="412"/>
      <c r="C682" s="412"/>
      <c r="D682" s="412"/>
      <c r="E682" s="412"/>
    </row>
    <row r="683" spans="1:5" x14ac:dyDescent="0.25">
      <c r="A683" s="412"/>
      <c r="B683" s="412"/>
      <c r="C683" s="412"/>
      <c r="D683" s="412"/>
      <c r="E683" s="412"/>
    </row>
    <row r="684" spans="1:5" x14ac:dyDescent="0.25">
      <c r="A684" s="412"/>
      <c r="B684" s="412"/>
      <c r="C684" s="412"/>
      <c r="D684" s="412"/>
      <c r="E684" s="412"/>
    </row>
    <row r="685" spans="1:5" x14ac:dyDescent="0.25">
      <c r="A685" s="412"/>
      <c r="B685" s="412"/>
      <c r="C685" s="412"/>
      <c r="D685" s="412"/>
      <c r="E685" s="412"/>
    </row>
    <row r="686" spans="1:5" x14ac:dyDescent="0.25">
      <c r="A686" s="412"/>
      <c r="B686" s="412"/>
      <c r="C686" s="412"/>
      <c r="D686" s="412"/>
      <c r="E686" s="412"/>
    </row>
    <row r="687" spans="1:5" x14ac:dyDescent="0.25">
      <c r="A687" s="412"/>
      <c r="B687" s="412"/>
      <c r="C687" s="412"/>
      <c r="D687" s="412"/>
      <c r="E687" s="412"/>
    </row>
    <row r="688" spans="1:5" x14ac:dyDescent="0.25">
      <c r="A688" s="412"/>
      <c r="B688" s="412"/>
      <c r="C688" s="412"/>
      <c r="D688" s="412"/>
      <c r="E688" s="412"/>
    </row>
    <row r="689" spans="1:5" x14ac:dyDescent="0.25">
      <c r="A689" s="412"/>
      <c r="B689" s="412"/>
      <c r="C689" s="412"/>
      <c r="D689" s="412"/>
      <c r="E689" s="412"/>
    </row>
    <row r="690" spans="1:5" x14ac:dyDescent="0.25">
      <c r="A690" s="412"/>
      <c r="B690" s="412"/>
      <c r="C690" s="412"/>
      <c r="D690" s="412"/>
      <c r="E690" s="412"/>
    </row>
    <row r="691" spans="1:5" x14ac:dyDescent="0.25">
      <c r="A691" s="412"/>
      <c r="B691" s="412"/>
      <c r="C691" s="412"/>
      <c r="D691" s="412"/>
      <c r="E691" s="412"/>
    </row>
    <row r="692" spans="1:5" x14ac:dyDescent="0.25">
      <c r="A692" s="412"/>
      <c r="B692" s="412"/>
      <c r="C692" s="412"/>
      <c r="D692" s="412"/>
      <c r="E692" s="412"/>
    </row>
    <row r="693" spans="1:5" x14ac:dyDescent="0.25">
      <c r="A693" s="412"/>
      <c r="B693" s="412"/>
      <c r="C693" s="412"/>
      <c r="D693" s="412"/>
      <c r="E693" s="412"/>
    </row>
    <row r="694" spans="1:5" x14ac:dyDescent="0.25">
      <c r="A694" s="412"/>
      <c r="B694" s="412"/>
      <c r="C694" s="412"/>
      <c r="D694" s="412"/>
      <c r="E694" s="412"/>
    </row>
    <row r="695" spans="1:5" x14ac:dyDescent="0.25">
      <c r="A695" s="412"/>
      <c r="B695" s="412"/>
      <c r="C695" s="412"/>
      <c r="D695" s="412"/>
      <c r="E695" s="412"/>
    </row>
    <row r="696" spans="1:5" x14ac:dyDescent="0.25">
      <c r="A696" s="412"/>
      <c r="B696" s="412"/>
      <c r="C696" s="412"/>
      <c r="D696" s="412"/>
      <c r="E696" s="412"/>
    </row>
    <row r="697" spans="1:5" x14ac:dyDescent="0.25">
      <c r="A697" s="412"/>
      <c r="B697" s="412"/>
      <c r="C697" s="412"/>
      <c r="D697" s="412"/>
      <c r="E697" s="412"/>
    </row>
    <row r="698" spans="1:5" x14ac:dyDescent="0.25">
      <c r="A698" s="412"/>
      <c r="B698" s="412"/>
      <c r="C698" s="412"/>
      <c r="D698" s="412"/>
      <c r="E698" s="412"/>
    </row>
    <row r="699" spans="1:5" x14ac:dyDescent="0.25">
      <c r="A699" s="412"/>
      <c r="B699" s="412"/>
      <c r="C699" s="412"/>
      <c r="D699" s="412"/>
      <c r="E699" s="412"/>
    </row>
    <row r="700" spans="1:5" x14ac:dyDescent="0.25">
      <c r="A700" s="412"/>
      <c r="B700" s="412"/>
      <c r="C700" s="412"/>
      <c r="D700" s="412"/>
      <c r="E700" s="412"/>
    </row>
    <row r="701" spans="1:5" x14ac:dyDescent="0.25">
      <c r="A701" s="412"/>
      <c r="B701" s="412"/>
      <c r="C701" s="412"/>
      <c r="D701" s="412"/>
      <c r="E701" s="412"/>
    </row>
    <row r="702" spans="1:5" x14ac:dyDescent="0.25">
      <c r="A702" s="412"/>
      <c r="B702" s="412"/>
      <c r="C702" s="412"/>
      <c r="D702" s="412"/>
      <c r="E702" s="412"/>
    </row>
    <row r="703" spans="1:5" x14ac:dyDescent="0.25">
      <c r="A703" s="412"/>
      <c r="B703" s="412"/>
      <c r="C703" s="412"/>
      <c r="D703" s="412"/>
      <c r="E703" s="412"/>
    </row>
    <row r="704" spans="1:5" x14ac:dyDescent="0.25">
      <c r="A704" s="412"/>
      <c r="B704" s="412"/>
      <c r="C704" s="412"/>
      <c r="D704" s="412"/>
      <c r="E704" s="412"/>
    </row>
    <row r="705" spans="1:5" x14ac:dyDescent="0.25">
      <c r="A705" s="412"/>
      <c r="B705" s="412"/>
      <c r="C705" s="412"/>
      <c r="D705" s="412"/>
      <c r="E705" s="412"/>
    </row>
    <row r="706" spans="1:5" x14ac:dyDescent="0.25">
      <c r="A706" s="412"/>
      <c r="B706" s="412"/>
      <c r="C706" s="412"/>
      <c r="D706" s="412"/>
      <c r="E706" s="412"/>
    </row>
    <row r="707" spans="1:5" x14ac:dyDescent="0.25">
      <c r="A707" s="412"/>
      <c r="B707" s="412"/>
      <c r="C707" s="412"/>
      <c r="D707" s="412"/>
      <c r="E707" s="412"/>
    </row>
    <row r="708" spans="1:5" x14ac:dyDescent="0.25">
      <c r="A708" s="412"/>
      <c r="B708" s="412"/>
      <c r="C708" s="412"/>
      <c r="D708" s="412"/>
      <c r="E708" s="412"/>
    </row>
    <row r="709" spans="1:5" x14ac:dyDescent="0.25">
      <c r="A709" s="412"/>
      <c r="B709" s="412"/>
      <c r="C709" s="412"/>
      <c r="D709" s="412"/>
      <c r="E709" s="412"/>
    </row>
    <row r="710" spans="1:5" x14ac:dyDescent="0.25">
      <c r="A710" s="412"/>
      <c r="B710" s="412"/>
      <c r="C710" s="412"/>
      <c r="D710" s="412"/>
      <c r="E710" s="412"/>
    </row>
    <row r="711" spans="1:5" x14ac:dyDescent="0.25">
      <c r="A711" s="412"/>
      <c r="B711" s="412"/>
      <c r="C711" s="412"/>
      <c r="D711" s="412"/>
      <c r="E711" s="412"/>
    </row>
    <row r="712" spans="1:5" x14ac:dyDescent="0.25">
      <c r="A712" s="412"/>
      <c r="B712" s="412"/>
      <c r="C712" s="412"/>
      <c r="D712" s="412"/>
      <c r="E712" s="412"/>
    </row>
    <row r="713" spans="1:5" x14ac:dyDescent="0.25">
      <c r="A713" s="412"/>
      <c r="B713" s="412"/>
      <c r="C713" s="412"/>
      <c r="D713" s="412"/>
      <c r="E713" s="412"/>
    </row>
    <row r="714" spans="1:5" x14ac:dyDescent="0.25">
      <c r="A714" s="412"/>
      <c r="B714" s="412"/>
      <c r="C714" s="412"/>
      <c r="D714" s="412"/>
      <c r="E714" s="412"/>
    </row>
    <row r="715" spans="1:5" x14ac:dyDescent="0.25">
      <c r="A715" s="412"/>
      <c r="B715" s="412"/>
      <c r="C715" s="412"/>
      <c r="D715" s="412"/>
      <c r="E715" s="412"/>
    </row>
    <row r="716" spans="1:5" x14ac:dyDescent="0.25">
      <c r="A716" s="412"/>
      <c r="B716" s="412"/>
      <c r="C716" s="412"/>
      <c r="D716" s="412"/>
      <c r="E716" s="412"/>
    </row>
    <row r="717" spans="1:5" x14ac:dyDescent="0.25">
      <c r="A717" s="412"/>
      <c r="B717" s="412"/>
      <c r="C717" s="412"/>
      <c r="D717" s="412"/>
      <c r="E717" s="412"/>
    </row>
    <row r="718" spans="1:5" x14ac:dyDescent="0.25">
      <c r="A718" s="412"/>
      <c r="B718" s="412"/>
      <c r="C718" s="412"/>
      <c r="D718" s="412"/>
      <c r="E718" s="412"/>
    </row>
    <row r="719" spans="1:5" x14ac:dyDescent="0.25">
      <c r="A719" s="412"/>
      <c r="B719" s="412"/>
      <c r="C719" s="412"/>
      <c r="D719" s="412"/>
      <c r="E719" s="412"/>
    </row>
    <row r="720" spans="1:5" x14ac:dyDescent="0.25">
      <c r="A720" s="412"/>
      <c r="B720" s="412"/>
      <c r="C720" s="412"/>
      <c r="D720" s="412"/>
      <c r="E720" s="412"/>
    </row>
    <row r="721" spans="1:5" x14ac:dyDescent="0.25">
      <c r="A721" s="412"/>
      <c r="B721" s="412"/>
      <c r="C721" s="412"/>
      <c r="D721" s="412"/>
      <c r="E721" s="412"/>
    </row>
    <row r="722" spans="1:5" x14ac:dyDescent="0.25">
      <c r="A722" s="412"/>
      <c r="B722" s="412"/>
      <c r="C722" s="412"/>
      <c r="D722" s="412"/>
      <c r="E722" s="412"/>
    </row>
    <row r="723" spans="1:5" x14ac:dyDescent="0.25">
      <c r="A723" s="412"/>
      <c r="B723" s="412"/>
      <c r="C723" s="412"/>
      <c r="D723" s="412"/>
      <c r="E723" s="412"/>
    </row>
    <row r="724" spans="1:5" x14ac:dyDescent="0.25">
      <c r="A724" s="412"/>
      <c r="B724" s="412"/>
      <c r="C724" s="412"/>
      <c r="D724" s="412"/>
      <c r="E724" s="412"/>
    </row>
    <row r="725" spans="1:5" x14ac:dyDescent="0.25">
      <c r="A725" s="412"/>
      <c r="B725" s="412"/>
      <c r="C725" s="412"/>
      <c r="D725" s="412"/>
      <c r="E725" s="412"/>
    </row>
    <row r="726" spans="1:5" x14ac:dyDescent="0.25">
      <c r="A726" s="412"/>
      <c r="B726" s="412"/>
      <c r="C726" s="412"/>
      <c r="D726" s="412"/>
      <c r="E726" s="412"/>
    </row>
    <row r="727" spans="1:5" x14ac:dyDescent="0.25">
      <c r="A727" s="412"/>
      <c r="B727" s="412"/>
      <c r="C727" s="412"/>
      <c r="D727" s="412"/>
      <c r="E727" s="412"/>
    </row>
    <row r="728" spans="1:5" x14ac:dyDescent="0.25">
      <c r="A728" s="412"/>
      <c r="B728" s="412"/>
      <c r="C728" s="412"/>
      <c r="D728" s="412"/>
      <c r="E728" s="412"/>
    </row>
    <row r="729" spans="1:5" x14ac:dyDescent="0.25">
      <c r="A729" s="412"/>
      <c r="B729" s="412"/>
      <c r="C729" s="412"/>
      <c r="D729" s="412"/>
      <c r="E729" s="412"/>
    </row>
    <row r="730" spans="1:5" x14ac:dyDescent="0.25">
      <c r="A730" s="412"/>
      <c r="B730" s="412"/>
      <c r="C730" s="412"/>
      <c r="D730" s="412"/>
      <c r="E730" s="412"/>
    </row>
    <row r="731" spans="1:5" x14ac:dyDescent="0.25">
      <c r="A731" s="412"/>
      <c r="B731" s="412"/>
      <c r="C731" s="412"/>
      <c r="D731" s="412"/>
      <c r="E731" s="412"/>
    </row>
    <row r="732" spans="1:5" x14ac:dyDescent="0.25">
      <c r="A732" s="412"/>
      <c r="B732" s="412"/>
      <c r="C732" s="412"/>
      <c r="D732" s="412"/>
      <c r="E732" s="412"/>
    </row>
    <row r="733" spans="1:5" x14ac:dyDescent="0.25">
      <c r="A733" s="412"/>
      <c r="B733" s="412"/>
      <c r="C733" s="412"/>
      <c r="D733" s="412"/>
      <c r="E733" s="412"/>
    </row>
    <row r="734" spans="1:5" x14ac:dyDescent="0.25">
      <c r="A734" s="412"/>
      <c r="B734" s="412"/>
      <c r="C734" s="412"/>
      <c r="D734" s="412"/>
      <c r="E734" s="412"/>
    </row>
    <row r="735" spans="1:5" x14ac:dyDescent="0.25">
      <c r="A735" s="412"/>
      <c r="B735" s="412"/>
      <c r="C735" s="412"/>
      <c r="D735" s="412"/>
      <c r="E735" s="412"/>
    </row>
    <row r="736" spans="1:5" x14ac:dyDescent="0.25">
      <c r="A736" s="412"/>
      <c r="B736" s="412"/>
      <c r="C736" s="412"/>
      <c r="D736" s="412"/>
      <c r="E736" s="412"/>
    </row>
    <row r="737" spans="1:5" x14ac:dyDescent="0.25">
      <c r="A737" s="412"/>
      <c r="B737" s="412"/>
      <c r="C737" s="412"/>
      <c r="D737" s="412"/>
      <c r="E737" s="412"/>
    </row>
    <row r="738" spans="1:5" x14ac:dyDescent="0.25">
      <c r="A738" s="412"/>
      <c r="B738" s="412"/>
      <c r="C738" s="412"/>
      <c r="D738" s="412"/>
      <c r="E738" s="412"/>
    </row>
    <row r="739" spans="1:5" x14ac:dyDescent="0.25">
      <c r="A739" s="412"/>
      <c r="B739" s="412"/>
      <c r="C739" s="412"/>
      <c r="D739" s="412"/>
      <c r="E739" s="412"/>
    </row>
    <row r="740" spans="1:5" x14ac:dyDescent="0.25">
      <c r="A740" s="412"/>
      <c r="B740" s="412"/>
      <c r="C740" s="412"/>
      <c r="D740" s="412"/>
      <c r="E740" s="412"/>
    </row>
    <row r="741" spans="1:5" x14ac:dyDescent="0.25">
      <c r="A741" s="412"/>
      <c r="B741" s="412"/>
      <c r="C741" s="412"/>
      <c r="D741" s="412"/>
      <c r="E741" s="412"/>
    </row>
    <row r="742" spans="1:5" x14ac:dyDescent="0.25">
      <c r="A742" s="412"/>
      <c r="B742" s="412"/>
      <c r="C742" s="412"/>
      <c r="D742" s="412"/>
      <c r="E742" s="412"/>
    </row>
    <row r="743" spans="1:5" x14ac:dyDescent="0.25">
      <c r="A743" s="412"/>
      <c r="B743" s="412"/>
      <c r="C743" s="412"/>
      <c r="D743" s="412"/>
      <c r="E743" s="412"/>
    </row>
    <row r="744" spans="1:5" x14ac:dyDescent="0.25">
      <c r="A744" s="412"/>
      <c r="B744" s="412"/>
      <c r="C744" s="412"/>
      <c r="D744" s="412"/>
      <c r="E744" s="412"/>
    </row>
    <row r="745" spans="1:5" x14ac:dyDescent="0.25">
      <c r="A745" s="412"/>
      <c r="B745" s="412"/>
      <c r="C745" s="412"/>
      <c r="D745" s="412"/>
      <c r="E745" s="412"/>
    </row>
    <row r="746" spans="1:5" x14ac:dyDescent="0.25">
      <c r="A746" s="412"/>
      <c r="B746" s="412"/>
      <c r="C746" s="412"/>
      <c r="D746" s="412"/>
      <c r="E746" s="412"/>
    </row>
    <row r="747" spans="1:5" x14ac:dyDescent="0.25">
      <c r="A747" s="412"/>
      <c r="B747" s="412"/>
      <c r="C747" s="412"/>
      <c r="D747" s="412"/>
      <c r="E747" s="412"/>
    </row>
    <row r="748" spans="1:5" x14ac:dyDescent="0.25">
      <c r="A748" s="412"/>
      <c r="B748" s="412"/>
      <c r="C748" s="412"/>
      <c r="D748" s="412"/>
      <c r="E748" s="412"/>
    </row>
    <row r="749" spans="1:5" x14ac:dyDescent="0.25">
      <c r="A749" s="412"/>
      <c r="B749" s="412"/>
      <c r="C749" s="412"/>
      <c r="D749" s="412"/>
      <c r="E749" s="412"/>
    </row>
    <row r="750" spans="1:5" x14ac:dyDescent="0.25">
      <c r="A750" s="412"/>
      <c r="B750" s="412"/>
      <c r="C750" s="412"/>
      <c r="D750" s="412"/>
      <c r="E750" s="412"/>
    </row>
    <row r="751" spans="1:5" x14ac:dyDescent="0.25">
      <c r="A751" s="412"/>
      <c r="B751" s="412"/>
      <c r="C751" s="412"/>
      <c r="D751" s="412"/>
      <c r="E751" s="412"/>
    </row>
    <row r="752" spans="1:5" x14ac:dyDescent="0.25">
      <c r="A752" s="412"/>
      <c r="B752" s="412"/>
      <c r="C752" s="412"/>
      <c r="D752" s="412"/>
      <c r="E752" s="412"/>
    </row>
    <row r="753" spans="1:5" x14ac:dyDescent="0.25">
      <c r="A753" s="412"/>
      <c r="B753" s="412"/>
      <c r="C753" s="412"/>
      <c r="D753" s="412"/>
      <c r="E753" s="412"/>
    </row>
    <row r="754" spans="1:5" x14ac:dyDescent="0.25">
      <c r="A754" s="412"/>
      <c r="B754" s="412"/>
      <c r="C754" s="412"/>
      <c r="D754" s="412"/>
      <c r="E754" s="412"/>
    </row>
    <row r="755" spans="1:5" x14ac:dyDescent="0.25">
      <c r="A755" s="412"/>
      <c r="B755" s="412"/>
      <c r="C755" s="412"/>
      <c r="D755" s="412"/>
      <c r="E755" s="412"/>
    </row>
    <row r="756" spans="1:5" x14ac:dyDescent="0.25">
      <c r="A756" s="412"/>
      <c r="B756" s="412"/>
      <c r="C756" s="412"/>
      <c r="D756" s="412"/>
      <c r="E756" s="412"/>
    </row>
    <row r="757" spans="1:5" x14ac:dyDescent="0.25">
      <c r="A757" s="412"/>
      <c r="B757" s="412"/>
      <c r="C757" s="412"/>
      <c r="D757" s="412"/>
      <c r="E757" s="412"/>
    </row>
    <row r="758" spans="1:5" x14ac:dyDescent="0.25">
      <c r="A758" s="412"/>
      <c r="B758" s="412"/>
      <c r="C758" s="412"/>
      <c r="D758" s="412"/>
      <c r="E758" s="412"/>
    </row>
    <row r="759" spans="1:5" x14ac:dyDescent="0.25">
      <c r="A759" s="412"/>
      <c r="B759" s="412"/>
      <c r="C759" s="412"/>
      <c r="D759" s="412"/>
      <c r="E759" s="412"/>
    </row>
    <row r="760" spans="1:5" x14ac:dyDescent="0.25">
      <c r="A760" s="412"/>
      <c r="B760" s="412"/>
      <c r="C760" s="412"/>
      <c r="D760" s="412"/>
      <c r="E760" s="412"/>
    </row>
    <row r="761" spans="1:5" x14ac:dyDescent="0.25">
      <c r="A761" s="412"/>
      <c r="B761" s="412"/>
      <c r="C761" s="412"/>
      <c r="D761" s="412"/>
      <c r="E761" s="412"/>
    </row>
    <row r="762" spans="1:5" x14ac:dyDescent="0.25">
      <c r="A762" s="412"/>
      <c r="B762" s="412"/>
      <c r="C762" s="412"/>
      <c r="D762" s="412"/>
      <c r="E762" s="412"/>
    </row>
    <row r="763" spans="1:5" x14ac:dyDescent="0.25">
      <c r="A763" s="412"/>
      <c r="B763" s="412"/>
      <c r="C763" s="412"/>
      <c r="D763" s="412"/>
      <c r="E763" s="412"/>
    </row>
    <row r="764" spans="1:5" x14ac:dyDescent="0.25">
      <c r="A764" s="412"/>
      <c r="B764" s="412"/>
      <c r="C764" s="412"/>
      <c r="D764" s="412"/>
      <c r="E764" s="412"/>
    </row>
    <row r="765" spans="1:5" x14ac:dyDescent="0.25">
      <c r="A765" s="412"/>
      <c r="B765" s="412"/>
      <c r="C765" s="412"/>
      <c r="D765" s="412"/>
      <c r="E765" s="412"/>
    </row>
    <row r="766" spans="1:5" x14ac:dyDescent="0.25">
      <c r="A766" s="412"/>
      <c r="B766" s="412"/>
      <c r="C766" s="412"/>
      <c r="D766" s="412"/>
      <c r="E766" s="412"/>
    </row>
    <row r="767" spans="1:5" x14ac:dyDescent="0.25">
      <c r="A767" s="412"/>
      <c r="B767" s="412"/>
      <c r="C767" s="412"/>
      <c r="D767" s="412"/>
      <c r="E767" s="412"/>
    </row>
    <row r="768" spans="1:5" x14ac:dyDescent="0.25">
      <c r="A768" s="412"/>
      <c r="B768" s="412"/>
      <c r="C768" s="412"/>
      <c r="D768" s="412"/>
      <c r="E768" s="412"/>
    </row>
    <row r="769" spans="1:5" x14ac:dyDescent="0.25">
      <c r="A769" s="412"/>
      <c r="B769" s="412"/>
      <c r="C769" s="412"/>
      <c r="D769" s="412"/>
      <c r="E769" s="412"/>
    </row>
    <row r="770" spans="1:5" x14ac:dyDescent="0.25">
      <c r="A770" s="412"/>
      <c r="B770" s="412"/>
      <c r="C770" s="412"/>
      <c r="D770" s="412"/>
      <c r="E770" s="412"/>
    </row>
    <row r="771" spans="1:5" x14ac:dyDescent="0.25">
      <c r="A771" s="412"/>
      <c r="B771" s="412"/>
      <c r="C771" s="412"/>
      <c r="D771" s="412"/>
      <c r="E771" s="412"/>
    </row>
    <row r="772" spans="1:5" x14ac:dyDescent="0.25">
      <c r="A772" s="412"/>
      <c r="B772" s="412"/>
      <c r="C772" s="412"/>
      <c r="D772" s="412"/>
      <c r="E772" s="412"/>
    </row>
    <row r="773" spans="1:5" x14ac:dyDescent="0.25">
      <c r="A773" s="412"/>
      <c r="B773" s="412"/>
      <c r="C773" s="412"/>
      <c r="D773" s="412"/>
      <c r="E773" s="412"/>
    </row>
    <row r="774" spans="1:5" x14ac:dyDescent="0.25">
      <c r="A774" s="412"/>
      <c r="B774" s="412"/>
      <c r="C774" s="412"/>
      <c r="D774" s="412"/>
      <c r="E774" s="412"/>
    </row>
    <row r="775" spans="1:5" x14ac:dyDescent="0.25">
      <c r="A775" s="412"/>
      <c r="B775" s="412"/>
      <c r="C775" s="412"/>
      <c r="D775" s="412"/>
      <c r="E775" s="412"/>
    </row>
    <row r="776" spans="1:5" x14ac:dyDescent="0.25">
      <c r="A776" s="412"/>
      <c r="B776" s="412"/>
      <c r="C776" s="412"/>
      <c r="D776" s="412"/>
      <c r="E776" s="412"/>
    </row>
    <row r="777" spans="1:5" x14ac:dyDescent="0.25">
      <c r="A777" s="412"/>
      <c r="B777" s="412"/>
      <c r="C777" s="412"/>
      <c r="D777" s="412"/>
      <c r="E777" s="412"/>
    </row>
    <row r="778" spans="1:5" x14ac:dyDescent="0.25">
      <c r="A778" s="412"/>
      <c r="B778" s="412"/>
      <c r="C778" s="412"/>
      <c r="D778" s="412"/>
      <c r="E778" s="412"/>
    </row>
    <row r="779" spans="1:5" x14ac:dyDescent="0.25">
      <c r="A779" s="412"/>
      <c r="B779" s="412"/>
      <c r="C779" s="412"/>
      <c r="D779" s="412"/>
      <c r="E779" s="412"/>
    </row>
    <row r="780" spans="1:5" x14ac:dyDescent="0.25">
      <c r="A780" s="412"/>
      <c r="B780" s="412"/>
      <c r="C780" s="412"/>
      <c r="D780" s="412"/>
      <c r="E780" s="412"/>
    </row>
    <row r="781" spans="1:5" x14ac:dyDescent="0.25">
      <c r="A781" s="412"/>
      <c r="B781" s="412"/>
      <c r="C781" s="412"/>
      <c r="D781" s="412"/>
      <c r="E781" s="412"/>
    </row>
    <row r="782" spans="1:5" x14ac:dyDescent="0.25">
      <c r="A782" s="412"/>
      <c r="B782" s="412"/>
      <c r="C782" s="412"/>
      <c r="D782" s="412"/>
      <c r="E782" s="412"/>
    </row>
    <row r="783" spans="1:5" x14ac:dyDescent="0.25">
      <c r="A783" s="412"/>
      <c r="B783" s="412"/>
      <c r="C783" s="412"/>
      <c r="D783" s="412"/>
      <c r="E783" s="412"/>
    </row>
    <row r="784" spans="1:5" x14ac:dyDescent="0.25">
      <c r="A784" s="412"/>
      <c r="B784" s="412"/>
      <c r="C784" s="412"/>
      <c r="D784" s="412"/>
      <c r="E784" s="412"/>
    </row>
    <row r="785" spans="1:5" x14ac:dyDescent="0.25">
      <c r="A785" s="412"/>
      <c r="B785" s="412"/>
      <c r="C785" s="412"/>
      <c r="D785" s="412"/>
      <c r="E785" s="412"/>
    </row>
    <row r="786" spans="1:5" x14ac:dyDescent="0.25">
      <c r="A786" s="412"/>
      <c r="B786" s="412"/>
      <c r="C786" s="412"/>
      <c r="D786" s="412"/>
      <c r="E786" s="412"/>
    </row>
    <row r="787" spans="1:5" x14ac:dyDescent="0.25">
      <c r="A787" s="412"/>
      <c r="B787" s="412"/>
      <c r="C787" s="412"/>
      <c r="D787" s="412"/>
      <c r="E787" s="412"/>
    </row>
    <row r="788" spans="1:5" x14ac:dyDescent="0.25">
      <c r="A788" s="412"/>
      <c r="B788" s="412"/>
      <c r="C788" s="412"/>
      <c r="D788" s="412"/>
      <c r="E788" s="412"/>
    </row>
    <row r="789" spans="1:5" x14ac:dyDescent="0.25">
      <c r="A789" s="412"/>
      <c r="B789" s="412"/>
      <c r="C789" s="412"/>
      <c r="D789" s="412"/>
      <c r="E789" s="412"/>
    </row>
    <row r="790" spans="1:5" x14ac:dyDescent="0.25">
      <c r="A790" s="412"/>
      <c r="B790" s="412"/>
      <c r="C790" s="412"/>
      <c r="D790" s="412"/>
      <c r="E790" s="412"/>
    </row>
    <row r="791" spans="1:5" x14ac:dyDescent="0.25">
      <c r="A791" s="412"/>
      <c r="B791" s="412"/>
      <c r="C791" s="412"/>
      <c r="D791" s="412"/>
      <c r="E791" s="412"/>
    </row>
    <row r="792" spans="1:5" x14ac:dyDescent="0.25">
      <c r="A792" s="412"/>
      <c r="B792" s="412"/>
      <c r="C792" s="412"/>
      <c r="D792" s="412"/>
      <c r="E792" s="412"/>
    </row>
    <row r="793" spans="1:5" x14ac:dyDescent="0.25">
      <c r="A793" s="412"/>
      <c r="B793" s="412"/>
      <c r="C793" s="412"/>
      <c r="D793" s="412"/>
      <c r="E793" s="412"/>
    </row>
    <row r="794" spans="1:5" x14ac:dyDescent="0.25">
      <c r="A794" s="412"/>
      <c r="B794" s="412"/>
      <c r="C794" s="412"/>
      <c r="D794" s="412"/>
      <c r="E794" s="412"/>
    </row>
    <row r="795" spans="1:5" x14ac:dyDescent="0.25">
      <c r="A795" s="412"/>
      <c r="B795" s="412"/>
      <c r="C795" s="412"/>
      <c r="D795" s="412"/>
      <c r="E795" s="412"/>
    </row>
    <row r="796" spans="1:5" x14ac:dyDescent="0.25">
      <c r="A796" s="412"/>
      <c r="B796" s="412"/>
      <c r="C796" s="412"/>
      <c r="D796" s="412"/>
      <c r="E796" s="412"/>
    </row>
    <row r="797" spans="1:5" x14ac:dyDescent="0.25">
      <c r="A797" s="412"/>
      <c r="B797" s="412"/>
      <c r="C797" s="412"/>
      <c r="D797" s="412"/>
      <c r="E797" s="412"/>
    </row>
    <row r="798" spans="1:5" x14ac:dyDescent="0.25">
      <c r="A798" s="412"/>
      <c r="B798" s="412"/>
      <c r="C798" s="412"/>
      <c r="D798" s="412"/>
      <c r="E798" s="412"/>
    </row>
    <row r="799" spans="1:5" x14ac:dyDescent="0.25">
      <c r="A799" s="412"/>
      <c r="B799" s="412"/>
      <c r="C799" s="412"/>
      <c r="D799" s="412"/>
      <c r="E799" s="412"/>
    </row>
    <row r="800" spans="1:5" x14ac:dyDescent="0.25">
      <c r="A800" s="412"/>
      <c r="B800" s="412"/>
      <c r="C800" s="412"/>
      <c r="D800" s="412"/>
      <c r="E800" s="412"/>
    </row>
    <row r="801" spans="1:5" x14ac:dyDescent="0.25">
      <c r="A801" s="412"/>
      <c r="B801" s="412"/>
      <c r="C801" s="412"/>
      <c r="D801" s="412"/>
      <c r="E801" s="412"/>
    </row>
    <row r="802" spans="1:5" x14ac:dyDescent="0.25">
      <c r="A802" s="412"/>
      <c r="B802" s="412"/>
      <c r="C802" s="412"/>
      <c r="D802" s="412"/>
      <c r="E802" s="412"/>
    </row>
    <row r="803" spans="1:5" x14ac:dyDescent="0.25">
      <c r="A803" s="412"/>
      <c r="B803" s="412"/>
      <c r="C803" s="412"/>
      <c r="D803" s="412"/>
      <c r="E803" s="412"/>
    </row>
    <row r="804" spans="1:5" x14ac:dyDescent="0.25">
      <c r="A804" s="412"/>
      <c r="B804" s="412"/>
      <c r="C804" s="412"/>
      <c r="D804" s="412"/>
      <c r="E804" s="412"/>
    </row>
    <row r="805" spans="1:5" x14ac:dyDescent="0.25">
      <c r="A805" s="412"/>
      <c r="B805" s="412"/>
      <c r="C805" s="412"/>
      <c r="D805" s="412"/>
      <c r="E805" s="412"/>
    </row>
    <row r="806" spans="1:5" x14ac:dyDescent="0.25">
      <c r="A806" s="412"/>
      <c r="B806" s="412"/>
      <c r="C806" s="412"/>
      <c r="D806" s="412"/>
      <c r="E806" s="412"/>
    </row>
    <row r="807" spans="1:5" x14ac:dyDescent="0.25">
      <c r="A807" s="412"/>
      <c r="B807" s="412"/>
      <c r="C807" s="412"/>
      <c r="D807" s="412"/>
      <c r="E807" s="412"/>
    </row>
    <row r="808" spans="1:5" x14ac:dyDescent="0.25">
      <c r="A808" s="412"/>
      <c r="B808" s="412"/>
      <c r="C808" s="412"/>
      <c r="D808" s="412"/>
      <c r="E808" s="412"/>
    </row>
    <row r="809" spans="1:5" x14ac:dyDescent="0.25">
      <c r="A809" s="412"/>
      <c r="B809" s="412"/>
      <c r="C809" s="412"/>
      <c r="D809" s="412"/>
      <c r="E809" s="412"/>
    </row>
    <row r="810" spans="1:5" x14ac:dyDescent="0.25">
      <c r="A810" s="412"/>
      <c r="B810" s="412"/>
      <c r="C810" s="412"/>
      <c r="D810" s="412"/>
      <c r="E810" s="412"/>
    </row>
    <row r="811" spans="1:5" x14ac:dyDescent="0.25">
      <c r="A811" s="412"/>
      <c r="B811" s="412"/>
      <c r="C811" s="412"/>
      <c r="D811" s="412"/>
      <c r="E811" s="412"/>
    </row>
    <row r="812" spans="1:5" x14ac:dyDescent="0.25">
      <c r="A812" s="412"/>
      <c r="B812" s="412"/>
      <c r="C812" s="412"/>
      <c r="D812" s="412"/>
      <c r="E812" s="412"/>
    </row>
    <row r="813" spans="1:5" x14ac:dyDescent="0.25">
      <c r="A813" s="412"/>
      <c r="B813" s="412"/>
      <c r="C813" s="412"/>
      <c r="D813" s="412"/>
      <c r="E813" s="412"/>
    </row>
    <row r="814" spans="1:5" x14ac:dyDescent="0.25">
      <c r="A814" s="412"/>
      <c r="B814" s="412"/>
      <c r="C814" s="412"/>
      <c r="D814" s="412"/>
      <c r="E814" s="412"/>
    </row>
    <row r="815" spans="1:5" x14ac:dyDescent="0.25">
      <c r="A815" s="412"/>
      <c r="B815" s="412"/>
      <c r="C815" s="412"/>
      <c r="D815" s="412"/>
      <c r="E815" s="412"/>
    </row>
    <row r="816" spans="1:5" x14ac:dyDescent="0.25">
      <c r="A816" s="412"/>
      <c r="B816" s="412"/>
      <c r="C816" s="412"/>
      <c r="D816" s="412"/>
      <c r="E816" s="412"/>
    </row>
    <row r="817" spans="1:5" x14ac:dyDescent="0.25">
      <c r="A817" s="412"/>
      <c r="B817" s="412"/>
      <c r="C817" s="412"/>
      <c r="D817" s="412"/>
      <c r="E817" s="412"/>
    </row>
    <row r="818" spans="1:5" x14ac:dyDescent="0.25">
      <c r="A818" s="412"/>
      <c r="B818" s="412"/>
      <c r="C818" s="412"/>
      <c r="D818" s="412"/>
      <c r="E818" s="412"/>
    </row>
    <row r="819" spans="1:5" x14ac:dyDescent="0.25">
      <c r="A819" s="412"/>
      <c r="B819" s="412"/>
      <c r="C819" s="412"/>
      <c r="D819" s="412"/>
      <c r="E819" s="412"/>
    </row>
    <row r="820" spans="1:5" x14ac:dyDescent="0.25">
      <c r="A820" s="412"/>
      <c r="B820" s="412"/>
      <c r="C820" s="412"/>
      <c r="D820" s="412"/>
      <c r="E820" s="412"/>
    </row>
    <row r="821" spans="1:5" x14ac:dyDescent="0.25">
      <c r="A821" s="412"/>
      <c r="B821" s="412"/>
      <c r="C821" s="412"/>
      <c r="D821" s="412"/>
      <c r="E821" s="412"/>
    </row>
    <row r="822" spans="1:5" x14ac:dyDescent="0.25">
      <c r="A822" s="412"/>
      <c r="B822" s="412"/>
      <c r="C822" s="412"/>
      <c r="D822" s="412"/>
      <c r="E822" s="412"/>
    </row>
    <row r="823" spans="1:5" x14ac:dyDescent="0.25">
      <c r="A823" s="412"/>
      <c r="B823" s="412"/>
      <c r="C823" s="412"/>
      <c r="D823" s="412"/>
      <c r="E823" s="412"/>
    </row>
    <row r="824" spans="1:5" x14ac:dyDescent="0.25">
      <c r="A824" s="412"/>
      <c r="B824" s="412"/>
      <c r="C824" s="412"/>
      <c r="D824" s="412"/>
      <c r="E824" s="412"/>
    </row>
    <row r="825" spans="1:5" x14ac:dyDescent="0.25">
      <c r="A825" s="412"/>
      <c r="B825" s="412"/>
      <c r="C825" s="412"/>
      <c r="D825" s="412"/>
      <c r="E825" s="412"/>
    </row>
    <row r="826" spans="1:5" x14ac:dyDescent="0.25">
      <c r="A826" s="412"/>
      <c r="B826" s="412"/>
      <c r="C826" s="412"/>
      <c r="D826" s="412"/>
      <c r="E826" s="412"/>
    </row>
    <row r="827" spans="1:5" x14ac:dyDescent="0.25">
      <c r="A827" s="412"/>
      <c r="B827" s="412"/>
      <c r="C827" s="412"/>
      <c r="D827" s="412"/>
      <c r="E827" s="412"/>
    </row>
    <row r="828" spans="1:5" x14ac:dyDescent="0.25">
      <c r="A828" s="412"/>
      <c r="B828" s="412"/>
      <c r="C828" s="412"/>
      <c r="D828" s="412"/>
      <c r="E828" s="412"/>
    </row>
    <row r="829" spans="1:5" x14ac:dyDescent="0.25">
      <c r="A829" s="412"/>
      <c r="B829" s="412"/>
      <c r="C829" s="412"/>
      <c r="D829" s="412"/>
      <c r="E829" s="412"/>
    </row>
    <row r="830" spans="1:5" x14ac:dyDescent="0.25">
      <c r="A830" s="412"/>
      <c r="B830" s="412"/>
      <c r="C830" s="412"/>
      <c r="D830" s="412"/>
      <c r="E830" s="412"/>
    </row>
    <row r="831" spans="1:5" x14ac:dyDescent="0.25">
      <c r="A831" s="412"/>
      <c r="B831" s="412"/>
      <c r="C831" s="412"/>
      <c r="D831" s="412"/>
      <c r="E831" s="412"/>
    </row>
    <row r="832" spans="1:5" x14ac:dyDescent="0.25">
      <c r="A832" s="412"/>
      <c r="B832" s="412"/>
      <c r="C832" s="412"/>
      <c r="D832" s="412"/>
      <c r="E832" s="412"/>
    </row>
    <row r="833" spans="1:5" x14ac:dyDescent="0.25">
      <c r="A833" s="412"/>
      <c r="B833" s="412"/>
      <c r="C833" s="412"/>
      <c r="D833" s="412"/>
      <c r="E833" s="412"/>
    </row>
    <row r="834" spans="1:5" x14ac:dyDescent="0.25">
      <c r="A834" s="412"/>
      <c r="B834" s="412"/>
      <c r="C834" s="412"/>
      <c r="D834" s="412"/>
      <c r="E834" s="412"/>
    </row>
    <row r="835" spans="1:5" x14ac:dyDescent="0.25">
      <c r="A835" s="412"/>
      <c r="B835" s="412"/>
      <c r="C835" s="412"/>
      <c r="D835" s="412"/>
      <c r="E835" s="412"/>
    </row>
    <row r="836" spans="1:5" x14ac:dyDescent="0.25">
      <c r="A836" s="412"/>
      <c r="B836" s="412"/>
      <c r="C836" s="412"/>
      <c r="D836" s="412"/>
      <c r="E836" s="412"/>
    </row>
    <row r="837" spans="1:5" x14ac:dyDescent="0.25">
      <c r="A837" s="412"/>
      <c r="B837" s="412"/>
      <c r="C837" s="412"/>
      <c r="D837" s="412"/>
      <c r="E837" s="412"/>
    </row>
    <row r="838" spans="1:5" x14ac:dyDescent="0.25">
      <c r="A838" s="412"/>
      <c r="B838" s="412"/>
      <c r="C838" s="412"/>
      <c r="D838" s="412"/>
      <c r="E838" s="412"/>
    </row>
    <row r="839" spans="1:5" x14ac:dyDescent="0.25">
      <c r="A839" s="412"/>
      <c r="B839" s="412"/>
      <c r="C839" s="412"/>
      <c r="D839" s="412"/>
      <c r="E839" s="412"/>
    </row>
    <row r="840" spans="1:5" x14ac:dyDescent="0.25">
      <c r="A840" s="412"/>
      <c r="B840" s="412"/>
      <c r="C840" s="412"/>
      <c r="D840" s="412"/>
      <c r="E840" s="412"/>
    </row>
    <row r="841" spans="1:5" x14ac:dyDescent="0.25">
      <c r="A841" s="412"/>
      <c r="B841" s="412"/>
      <c r="C841" s="412"/>
      <c r="D841" s="412"/>
      <c r="E841" s="412"/>
    </row>
    <row r="842" spans="1:5" x14ac:dyDescent="0.25">
      <c r="A842" s="412"/>
      <c r="B842" s="412"/>
      <c r="C842" s="412"/>
      <c r="D842" s="412"/>
      <c r="E842" s="412"/>
    </row>
    <row r="843" spans="1:5" x14ac:dyDescent="0.25">
      <c r="A843" s="412"/>
      <c r="B843" s="412"/>
      <c r="C843" s="412"/>
      <c r="D843" s="412"/>
      <c r="E843" s="412"/>
    </row>
    <row r="844" spans="1:5" x14ac:dyDescent="0.25">
      <c r="A844" s="412"/>
      <c r="B844" s="412"/>
      <c r="C844" s="412"/>
      <c r="D844" s="412"/>
      <c r="E844" s="412"/>
    </row>
    <row r="845" spans="1:5" x14ac:dyDescent="0.25">
      <c r="A845" s="412"/>
      <c r="B845" s="412"/>
      <c r="C845" s="412"/>
      <c r="D845" s="412"/>
      <c r="E845" s="412"/>
    </row>
    <row r="846" spans="1:5" x14ac:dyDescent="0.25">
      <c r="A846" s="412"/>
      <c r="B846" s="412"/>
      <c r="C846" s="412"/>
      <c r="D846" s="412"/>
      <c r="E846" s="412"/>
    </row>
    <row r="847" spans="1:5" x14ac:dyDescent="0.25">
      <c r="A847" s="412"/>
      <c r="B847" s="412"/>
      <c r="C847" s="412"/>
      <c r="D847" s="412"/>
      <c r="E847" s="412"/>
    </row>
    <row r="848" spans="1:5" x14ac:dyDescent="0.25">
      <c r="A848" s="412"/>
      <c r="B848" s="412"/>
      <c r="C848" s="412"/>
      <c r="D848" s="412"/>
      <c r="E848" s="412"/>
    </row>
    <row r="849" spans="1:5" x14ac:dyDescent="0.25">
      <c r="A849" s="412"/>
      <c r="B849" s="412"/>
      <c r="C849" s="412"/>
      <c r="D849" s="412"/>
      <c r="E849" s="412"/>
    </row>
    <row r="850" spans="1:5" x14ac:dyDescent="0.25">
      <c r="A850" s="412"/>
      <c r="B850" s="412"/>
      <c r="C850" s="412"/>
      <c r="D850" s="412"/>
      <c r="E850" s="412"/>
    </row>
    <row r="851" spans="1:5" x14ac:dyDescent="0.25">
      <c r="A851" s="412"/>
      <c r="B851" s="412"/>
      <c r="C851" s="412"/>
      <c r="D851" s="412"/>
      <c r="E851" s="412"/>
    </row>
    <row r="852" spans="1:5" x14ac:dyDescent="0.25">
      <c r="A852" s="412"/>
      <c r="B852" s="412"/>
      <c r="C852" s="412"/>
      <c r="D852" s="412"/>
      <c r="E852" s="412"/>
    </row>
    <row r="853" spans="1:5" x14ac:dyDescent="0.25">
      <c r="A853" s="412"/>
      <c r="B853" s="412"/>
      <c r="C853" s="412"/>
      <c r="D853" s="412"/>
      <c r="E853" s="412"/>
    </row>
    <row r="854" spans="1:5" x14ac:dyDescent="0.25">
      <c r="A854" s="412"/>
      <c r="B854" s="412"/>
      <c r="C854" s="412"/>
      <c r="D854" s="412"/>
      <c r="E854" s="412"/>
    </row>
    <row r="855" spans="1:5" x14ac:dyDescent="0.25">
      <c r="A855" s="412"/>
      <c r="B855" s="412"/>
      <c r="C855" s="412"/>
      <c r="D855" s="412"/>
      <c r="E855" s="412"/>
    </row>
    <row r="856" spans="1:5" x14ac:dyDescent="0.25">
      <c r="A856" s="412"/>
      <c r="B856" s="412"/>
      <c r="C856" s="412"/>
      <c r="D856" s="412"/>
      <c r="E856" s="412"/>
    </row>
    <row r="857" spans="1:5" x14ac:dyDescent="0.25">
      <c r="A857" s="412"/>
      <c r="B857" s="412"/>
      <c r="C857" s="412"/>
      <c r="D857" s="412"/>
      <c r="E857" s="412"/>
    </row>
    <row r="858" spans="1:5" x14ac:dyDescent="0.25">
      <c r="A858" s="412"/>
      <c r="B858" s="412"/>
      <c r="C858" s="412"/>
      <c r="D858" s="412"/>
      <c r="E858" s="412"/>
    </row>
    <row r="859" spans="1:5" x14ac:dyDescent="0.25">
      <c r="A859" s="412"/>
      <c r="B859" s="412"/>
      <c r="C859" s="412"/>
      <c r="D859" s="412"/>
      <c r="E859" s="412"/>
    </row>
    <row r="860" spans="1:5" x14ac:dyDescent="0.25">
      <c r="A860" s="412"/>
      <c r="B860" s="412"/>
      <c r="C860" s="412"/>
      <c r="D860" s="412"/>
      <c r="E860" s="412"/>
    </row>
    <row r="861" spans="1:5" x14ac:dyDescent="0.25">
      <c r="A861" s="412"/>
      <c r="B861" s="412"/>
      <c r="C861" s="412"/>
      <c r="D861" s="412"/>
      <c r="E861" s="412"/>
    </row>
    <row r="862" spans="1:5" x14ac:dyDescent="0.25">
      <c r="A862" s="412"/>
      <c r="B862" s="412"/>
      <c r="C862" s="412"/>
      <c r="D862" s="412"/>
      <c r="E862" s="412"/>
    </row>
    <row r="863" spans="1:5" x14ac:dyDescent="0.25">
      <c r="A863" s="412"/>
      <c r="B863" s="412"/>
      <c r="C863" s="412"/>
      <c r="D863" s="412"/>
      <c r="E863" s="412"/>
    </row>
    <row r="864" spans="1:5" x14ac:dyDescent="0.25">
      <c r="A864" s="412"/>
      <c r="B864" s="412"/>
      <c r="C864" s="412"/>
      <c r="D864" s="412"/>
      <c r="E864" s="412"/>
    </row>
  </sheetData>
  <sheetProtection algorithmName="SHA-512" hashValue="YoRvsrPT7qptbjKW3bTZ3aav56GnGuJ/XgQ9qMb2IXmqHMcMJdz0xnQgG6A9gtHdB3fYLGLxA0n1y3275Ra7FQ==" saltValue="TGcGCbIR/mjmjAMfGB91fA==" spinCount="100000" sheet="1" objects="1" scenarios="1"/>
  <mergeCells count="11">
    <mergeCell ref="A2:E2"/>
    <mergeCell ref="A3:E3"/>
    <mergeCell ref="A4:E4"/>
    <mergeCell ref="A40:E40"/>
    <mergeCell ref="A41:E41"/>
    <mergeCell ref="A6:E6"/>
    <mergeCell ref="A7:E7"/>
    <mergeCell ref="D30:E30"/>
    <mergeCell ref="D12:E12"/>
    <mergeCell ref="D13:E24"/>
    <mergeCell ref="D31:E38"/>
  </mergeCells>
  <conditionalFormatting sqref="B32">
    <cfRule type="expression" dxfId="39" priority="3">
      <formula>B32&lt;C32</formula>
    </cfRule>
  </conditionalFormatting>
  <conditionalFormatting sqref="B33:B39">
    <cfRule type="expression" dxfId="38" priority="2">
      <formula>B33&lt;C33</formula>
    </cfRule>
  </conditionalFormatting>
  <dataValidations count="4">
    <dataValidation type="date" allowBlank="1" showInputMessage="1" showErrorMessage="1" sqref="B21:B23 B28 B25 B9:B11 E11" xr:uid="{95043607-66C5-4FF9-9B81-91371EA18CCA}">
      <formula1>43831</formula1>
      <formula2>73415</formula2>
    </dataValidation>
    <dataValidation type="decimal" allowBlank="1" showInputMessage="1" showErrorMessage="1" sqref="B12 B20" xr:uid="{44313470-8167-4B1B-A729-334990A1FB34}">
      <formula1>0.1</formula1>
      <formula2>99999</formula2>
    </dataValidation>
    <dataValidation allowBlank="1" showInputMessage="1" showErrorMessage="1" promptTitle="Guidance" prompt="Please fill in the number of the executed sample of interviews." sqref="A31" xr:uid="{72C8E030-2A4D-42EA-82D1-1B96D2B33BA0}"/>
    <dataValidation type="decimal" allowBlank="1" showInputMessage="1" showErrorMessage="1" sqref="B19" xr:uid="{C66AA68A-AB53-4AC2-8ACF-8A2A8C1AD42F}">
      <formula1>0</formula1>
      <formula2>99999</formula2>
    </dataValidation>
  </dataValidations>
  <pageMargins left="0.511811024" right="0.511811024" top="0.78740157499999996" bottom="0.78740157499999996" header="0.31496062000000002" footer="0.31496062000000002"/>
  <drawing r:id="rId1"/>
  <tableParts count="1">
    <tablePart r:id="rId2"/>
  </tableParts>
  <extLst>
    <ext xmlns:x14="http://schemas.microsoft.com/office/spreadsheetml/2009/9/main" uri="{78C0D931-6437-407d-A8EE-F0AAD7539E65}">
      <x14:conditionalFormattings>
        <x14:conditionalFormatting xmlns:xm="http://schemas.microsoft.com/office/excel/2006/main">
          <x14:cfRule type="expression" priority="8" id="{67DAF061-4CF1-45AA-92EC-5A0C6CE0F89B}">
            <xm:f>'https://raorg.sharepoint.com/Users/csouza/Rainforest Alliance/#Standards &amp; Assurance - A.Brazil and South America\6.New Standard 2020\3.RA 2020 Templates\Version 1.1\[210326_Templates_Individual_MultiFarm_v1.1.xlsx]Hidden Lists'!#REF!='https://raorg.sharepoint.com/Users/csouza/Rainforest Alliance/#Standards &amp; Assurance - A.Brazil and South America\6.New Standard 2020\3.RA 2020 Templates\Version 1.1\[210326_Templates_Individual_MultiFarm_v1.1.xlsx]Hidden Lists'!#REF!</xm:f>
            <x14:dxf>
              <font>
                <b/>
                <i val="0"/>
                <color rgb="FF175259"/>
              </font>
              <fill>
                <patternFill>
                  <bgColor rgb="FFFF7C80"/>
                </patternFill>
              </fill>
            </x14:dxf>
          </x14:cfRule>
          <x14:cfRule type="expression" priority="9" id="{2A0CEFB2-4993-435D-835D-7341304629BC}">
            <xm:f>'https://raorg.sharepoint.com/Users/csouza/Rainforest Alliance/#Standards &amp; Assurance - A.Brazil and South America\6.New Standard 2020\3.RA 2020 Templates\Version 1.1\[210326_Templates_Individual_MultiFarm_v1.1.xlsx]Hidden Lists'!#REF!='https://raorg.sharepoint.com/Users/csouza/Rainforest Alliance/#Standards &amp; Assurance - A.Brazil and South America\6.New Standard 2020\3.RA 2020 Templates\Version 1.1\[210326_Templates_Individual_MultiFarm_v1.1.xlsx]Hidden Lists'!#REF!</xm:f>
            <x14:dxf>
              <font>
                <b/>
                <i val="0"/>
                <color rgb="FF175259"/>
              </font>
              <fill>
                <patternFill>
                  <bgColor rgb="FFFF7C80"/>
                </patternFill>
              </fill>
            </x14:dxf>
          </x14:cfRule>
          <xm:sqref>B28</xm:sqref>
        </x14:conditionalFormatting>
        <x14:conditionalFormatting xmlns:xm="http://schemas.microsoft.com/office/excel/2006/main">
          <x14:cfRule type="expression" priority="6" id="{DF86E731-E6AE-461F-93E2-B77FA6843E0D}">
            <xm:f>'https://raorg.sharepoint.com/Users/csouza/Rainforest Alliance/#Standards &amp; Assurance - A.Brazil and South America\6.New Standard 2020\3.RA 2020 Templates\Version 1.1\[210326_Templates_Individual_MultiFarm_v1.1.xlsx]Hidden Lists'!#REF!='https://raorg.sharepoint.com/Users/csouza/Rainforest Alliance/#Standards &amp; Assurance - A.Brazil and South America\6.New Standard 2020\3.RA 2020 Templates\Version 1.1\[210326_Templates_Individual_MultiFarm_v1.1.xlsx]Hidden Lists'!#REF!</xm:f>
            <x14:dxf>
              <font>
                <b/>
                <i val="0"/>
                <color rgb="FF175259"/>
              </font>
              <fill>
                <patternFill>
                  <bgColor rgb="FFFF7C80"/>
                </patternFill>
              </fill>
            </x14:dxf>
          </x14:cfRule>
          <x14:cfRule type="expression" priority="7" id="{D9099FBF-9E89-4E5C-922A-D97D27C3364D}">
            <xm:f>'https://raorg.sharepoint.com/Users/csouza/Rainforest Alliance/#Standards &amp; Assurance - A.Brazil and South America\6.New Standard 2020\3.RA 2020 Templates\Version 1.1\[210326_Templates_Individual_MultiFarm_v1.1.xlsx]Hidden Lists'!#REF!='https://raorg.sharepoint.com/Users/csouza/Rainforest Alliance/#Standards &amp; Assurance - A.Brazil and South America\6.New Standard 2020\3.RA 2020 Templates\Version 1.1\[210326_Templates_Individual_MultiFarm_v1.1.xlsx]Hidden Lists'!#REF!</xm:f>
            <x14:dxf>
              <font>
                <b/>
                <i val="0"/>
                <color rgb="FF175259"/>
              </font>
              <fill>
                <patternFill>
                  <bgColor rgb="FFFF7C80"/>
                </patternFill>
              </fill>
            </x14:dxf>
          </x14:cfRule>
          <xm:sqref>B25</xm:sqref>
        </x14:conditionalFormatting>
        <x14:conditionalFormatting xmlns:xm="http://schemas.microsoft.com/office/excel/2006/main">
          <x14:cfRule type="expression" priority="141" id="{4D1811A4-0FB4-49C9-BD51-C747B3045CDF}">
            <xm:f>'Hidden Lists'!$C$38='Hidden Lists'!$C$28</xm:f>
            <x14:dxf>
              <font>
                <b/>
                <i val="0"/>
                <color rgb="FF175259"/>
              </font>
              <fill>
                <patternFill>
                  <bgColor rgb="FFFF7C80"/>
                </patternFill>
              </fill>
            </x14:dxf>
          </x14:cfRule>
          <x14:cfRule type="expression" priority="142" id="{8E47F61B-A66D-4E8B-BD65-E6EF44EFFCE9}">
            <xm:f>'Hidden Lists'!$C$38='Hidden Lists'!$C$28</xm:f>
            <x14:dxf>
              <font>
                <b/>
                <i val="0"/>
                <color rgb="FF175259"/>
              </font>
              <fill>
                <patternFill>
                  <bgColor rgb="FFFF7C80"/>
                </patternFill>
              </fill>
            </x14:dxf>
          </x14:cfRule>
          <xm:sqref>B21:B23</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670EF83F-E64F-40E5-A779-A7DC9026F1F9}">
          <x14:formula1>
            <xm:f>'Hidden Lists'!$F$3:$F$4</xm:f>
          </x14:formula1>
          <xm:sqref>B17 E10 B14</xm:sqref>
        </x14:dataValidation>
        <x14:dataValidation type="list" allowBlank="1" showInputMessage="1" showErrorMessage="1" xr:uid="{65D41744-8485-4B21-8E35-3CCFA05228FF}">
          <x14:formula1>
            <xm:f>'Hidden Lists'!$F$32:$F$35</xm:f>
          </x14:formula1>
          <xm:sqref>B27</xm:sqref>
        </x14:dataValidation>
        <x14:dataValidation type="list" allowBlank="1" showInputMessage="1" showErrorMessage="1" xr:uid="{2629FF94-F750-4E3B-9B1A-09E09D26983C}">
          <x14:formula1>
            <xm:f>'Hidden Lists'!$C$33:$C$35</xm:f>
          </x14:formula1>
          <xm:sqref>B15 B18</xm:sqref>
        </x14:dataValidation>
        <x14:dataValidation type="list" allowBlank="1" showInputMessage="1" showErrorMessage="1" xr:uid="{6DE3DBBF-25E6-4077-B767-64D782F5A266}">
          <x14:formula1>
            <xm:f>'Hidden Lists'!$I$22:$I$23</xm:f>
          </x14:formula1>
          <xm:sqref>D43:D864</xm:sqref>
        </x14:dataValidation>
        <x14:dataValidation type="list" allowBlank="1" showInputMessage="1" showErrorMessage="1" xr:uid="{CE0065ED-18DF-403D-B866-231F20B9579A}">
          <x14:formula1>
            <xm:f>'Hidden Lists'!$I$13:$I$19</xm:f>
          </x14:formula1>
          <xm:sqref>C43:C864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4DC14-72DF-4D39-B040-E1D5AB266F30}">
  <sheetPr>
    <tabColor rgb="FF175259"/>
  </sheetPr>
  <dimension ref="A1:K23"/>
  <sheetViews>
    <sheetView workbookViewId="0">
      <selection activeCell="C1" sqref="C1"/>
    </sheetView>
  </sheetViews>
  <sheetFormatPr defaultColWidth="9.140625" defaultRowHeight="13.5" x14ac:dyDescent="0.25"/>
  <cols>
    <col min="1" max="1" width="29.5703125" style="2" customWidth="1"/>
    <col min="2" max="2" width="13" style="2" customWidth="1"/>
    <col min="3" max="3" width="13.140625" style="2" customWidth="1"/>
    <col min="4" max="4" width="5.7109375" style="2" customWidth="1"/>
    <col min="5" max="5" width="28.28515625" style="2" customWidth="1"/>
    <col min="6" max="6" width="16.42578125" style="2" customWidth="1"/>
    <col min="7" max="7" width="16.85546875" style="2" customWidth="1"/>
    <col min="8" max="8" width="16.28515625" style="48" bestFit="1" customWidth="1"/>
    <col min="9" max="10" width="9.140625" style="343"/>
    <col min="11" max="11" width="9.140625" style="289"/>
    <col min="12" max="16384" width="9.140625" style="2"/>
  </cols>
  <sheetData>
    <row r="1" spans="1:9" x14ac:dyDescent="0.25">
      <c r="A1" s="122"/>
      <c r="B1" s="6"/>
      <c r="C1" s="6"/>
      <c r="D1" s="6"/>
      <c r="E1" s="6"/>
      <c r="F1" s="6"/>
      <c r="G1" s="156" t="str">
        <f>'1.Application Form'!K1</f>
        <v>Version 1.1 July 2021</v>
      </c>
    </row>
    <row r="2" spans="1:9" ht="20.25" x14ac:dyDescent="0.3">
      <c r="A2" s="661" t="s">
        <v>1165</v>
      </c>
      <c r="B2" s="662"/>
      <c r="C2" s="662"/>
      <c r="D2" s="662"/>
      <c r="E2" s="662"/>
      <c r="F2" s="662"/>
      <c r="G2" s="663"/>
    </row>
    <row r="3" spans="1:9" ht="16.5" x14ac:dyDescent="0.25">
      <c r="A3" s="664" t="str">
        <f>'1.Application Form'!A3:K3</f>
        <v>For Farm Certificate Holders &amp; Applicants
Group certification</v>
      </c>
      <c r="B3" s="665"/>
      <c r="C3" s="665"/>
      <c r="D3" s="665"/>
      <c r="E3" s="665"/>
      <c r="F3" s="665"/>
      <c r="G3" s="666"/>
    </row>
    <row r="4" spans="1:9" ht="15" x14ac:dyDescent="0.25">
      <c r="A4" s="667" t="str">
        <f>'1.Application Form'!A4:K4</f>
        <v>Sustainable Agriculture Standard 2020 v1.1.</v>
      </c>
      <c r="B4" s="668"/>
      <c r="C4" s="668"/>
      <c r="D4" s="668"/>
      <c r="E4" s="668"/>
      <c r="F4" s="668"/>
      <c r="G4" s="669"/>
    </row>
    <row r="6" spans="1:9" x14ac:dyDescent="0.25">
      <c r="A6" s="123" t="s">
        <v>273</v>
      </c>
      <c r="B6" s="6"/>
      <c r="C6" s="81"/>
      <c r="E6" s="123" t="s">
        <v>274</v>
      </c>
      <c r="F6" s="256"/>
      <c r="G6" s="81"/>
    </row>
    <row r="7" spans="1:9" ht="55.5" customHeight="1" x14ac:dyDescent="0.25">
      <c r="A7" s="507" t="s">
        <v>1290</v>
      </c>
      <c r="B7" s="508"/>
      <c r="C7" s="509"/>
      <c r="E7" s="507" t="s">
        <v>275</v>
      </c>
      <c r="F7" s="508"/>
      <c r="G7" s="509"/>
      <c r="I7" s="414"/>
    </row>
    <row r="8" spans="1:9" x14ac:dyDescent="0.25">
      <c r="A8" s="214"/>
      <c r="B8" s="8" t="s">
        <v>1209</v>
      </c>
      <c r="C8" s="257" t="s">
        <v>276</v>
      </c>
      <c r="E8" s="214"/>
      <c r="F8" s="182" t="s">
        <v>1209</v>
      </c>
      <c r="G8" s="215" t="s">
        <v>277</v>
      </c>
      <c r="I8" s="255" t="s">
        <v>278</v>
      </c>
    </row>
    <row r="9" spans="1:9" ht="12.75" customHeight="1" x14ac:dyDescent="0.25">
      <c r="A9" s="67" t="str">
        <f>'3.Audit Summary'!A31</f>
        <v>Workers Interviewed</v>
      </c>
      <c r="B9" s="7">
        <f>'3.Audit Summary'!B31</f>
        <v>0</v>
      </c>
      <c r="C9" s="2">
        <f>'3.Audit Summary'!C31</f>
        <v>0</v>
      </c>
      <c r="D9" s="407"/>
      <c r="E9" s="216" t="s">
        <v>279</v>
      </c>
      <c r="F9" s="223">
        <f>'1.Application Form'!F117</f>
        <v>0</v>
      </c>
      <c r="G9" s="224">
        <v>0</v>
      </c>
      <c r="I9" s="211">
        <v>0</v>
      </c>
    </row>
    <row r="10" spans="1:9" x14ac:dyDescent="0.25">
      <c r="A10" s="65" t="str">
        <f>'Hidden Lists'!I13</f>
        <v>Large Farm</v>
      </c>
      <c r="B10" s="7">
        <f>COUNTIF(SampleDiscl[#All],'Hidden Lists'!I13)</f>
        <v>0</v>
      </c>
      <c r="C10" s="219">
        <f>'2.Audit Plan'!B78</f>
        <v>0</v>
      </c>
      <c r="D10" s="157"/>
      <c r="E10" s="217" t="s">
        <v>280</v>
      </c>
      <c r="F10" s="223">
        <f>'1.Application Form'!F118</f>
        <v>0</v>
      </c>
      <c r="G10" s="225">
        <f>G13-I10</f>
        <v>47</v>
      </c>
      <c r="I10" s="321">
        <f>6*7</f>
        <v>42</v>
      </c>
    </row>
    <row r="11" spans="1:9" x14ac:dyDescent="0.25">
      <c r="A11" s="67" t="str">
        <f>'Hidden Lists'!I14</f>
        <v>Small Farm</v>
      </c>
      <c r="B11" s="7">
        <f>COUNTIF(SampleDiscl[#All],'Hidden Lists'!I14)</f>
        <v>0</v>
      </c>
      <c r="C11" s="219">
        <f>'2.Audit Plan'!B79</f>
        <v>0</v>
      </c>
      <c r="D11" s="157"/>
      <c r="E11" s="218" t="s">
        <v>281</v>
      </c>
      <c r="F11" s="223">
        <f>'2.Audit Plan'!B18</f>
        <v>0</v>
      </c>
      <c r="G11" s="225">
        <f>G13-I11</f>
        <v>75</v>
      </c>
      <c r="I11" s="321">
        <f>2*7</f>
        <v>14</v>
      </c>
    </row>
    <row r="12" spans="1:9" ht="14.25" thickBot="1" x14ac:dyDescent="0.3">
      <c r="A12" s="65" t="str">
        <f>'Hidden Lists'!I15</f>
        <v>Processing Site</v>
      </c>
      <c r="B12" s="7">
        <f>COUNTIF(SampleDiscl[#All],'Hidden Lists'!I15)</f>
        <v>0</v>
      </c>
      <c r="C12" s="219">
        <f>'2.Audit Plan'!B80</f>
        <v>0</v>
      </c>
      <c r="D12" s="157"/>
      <c r="E12" s="218" t="s">
        <v>282</v>
      </c>
      <c r="F12" s="223">
        <f>'2.Audit Plan'!B23</f>
        <v>0</v>
      </c>
      <c r="G12" s="225">
        <f>G13-I12</f>
        <v>75</v>
      </c>
      <c r="I12" s="321">
        <f>2*7</f>
        <v>14</v>
      </c>
    </row>
    <row r="13" spans="1:9" x14ac:dyDescent="0.25">
      <c r="A13" s="73" t="str">
        <f>'Hidden Lists'!I16</f>
        <v>Subcontractor</v>
      </c>
      <c r="B13" s="7">
        <f>COUNTIF(SampleDiscl[#All],'Hidden Lists'!I16)</f>
        <v>0</v>
      </c>
      <c r="C13" s="219">
        <f>'2.Audit Plan'!B81</f>
        <v>0</v>
      </c>
      <c r="D13" s="157"/>
      <c r="E13" s="318" t="s">
        <v>283</v>
      </c>
      <c r="F13" s="226">
        <f>'3.Audit Summary'!B10</f>
        <v>0</v>
      </c>
      <c r="G13" s="413">
        <f>'1.Application Form'!J51-'2b.Duration'!G9</f>
        <v>89</v>
      </c>
      <c r="I13" s="322">
        <v>0</v>
      </c>
    </row>
    <row r="14" spans="1:9" ht="14.25" thickBot="1" x14ac:dyDescent="0.3">
      <c r="A14" s="65" t="str">
        <f>'Hidden Lists'!I17</f>
        <v>Service Provider</v>
      </c>
      <c r="B14" s="7">
        <f>COUNTIF(SampleDiscl[#All],'Hidden Lists'!I17)</f>
        <v>0</v>
      </c>
      <c r="C14" s="219">
        <f>'2.Audit Plan'!B83</f>
        <v>0</v>
      </c>
      <c r="D14" s="157"/>
      <c r="E14" s="319" t="s">
        <v>284</v>
      </c>
      <c r="F14" s="227">
        <f>'3.Audit Summary'!B11</f>
        <v>0</v>
      </c>
      <c r="G14" s="228">
        <f>'1.Application Form'!J51</f>
        <v>90</v>
      </c>
      <c r="I14" s="322">
        <v>0</v>
      </c>
    </row>
    <row r="15" spans="1:9" x14ac:dyDescent="0.25">
      <c r="A15" s="66" t="str">
        <f>'Hidden Lists'!I18</f>
        <v>Labor Provider</v>
      </c>
      <c r="B15" s="220">
        <f>COUNTIF(SampleDiscl[#All],'Hidden Lists'!I18)</f>
        <v>0</v>
      </c>
      <c r="C15" s="221">
        <f>'2.Audit Plan'!B84</f>
        <v>0</v>
      </c>
      <c r="E15" s="320" t="s">
        <v>285</v>
      </c>
      <c r="F15" s="223">
        <f>G14</f>
        <v>90</v>
      </c>
      <c r="G15" s="225">
        <f>G14+I15</f>
        <v>90</v>
      </c>
      <c r="I15" s="321">
        <f>IF(B17=0,0,10*7)</f>
        <v>0</v>
      </c>
    </row>
    <row r="16" spans="1:9" x14ac:dyDescent="0.25">
      <c r="E16" s="316" t="s">
        <v>286</v>
      </c>
      <c r="F16" s="222"/>
      <c r="G16" s="229">
        <f>G17</f>
        <v>118</v>
      </c>
      <c r="I16" s="212">
        <v>0</v>
      </c>
    </row>
    <row r="17" spans="1:11" s="7" customFormat="1" ht="13.5" customHeight="1" x14ac:dyDescent="0.25">
      <c r="A17" s="409" t="s">
        <v>1197</v>
      </c>
      <c r="B17" s="408">
        <f>'3.Audit Summary'!B19</f>
        <v>0</v>
      </c>
      <c r="C17" s="53"/>
      <c r="E17" s="217" t="s">
        <v>287</v>
      </c>
      <c r="F17" s="223">
        <f>'3.Audit Summary'!B28</f>
        <v>0</v>
      </c>
      <c r="G17" s="225">
        <f>I17+G15</f>
        <v>118</v>
      </c>
      <c r="H17" s="48"/>
      <c r="I17" s="211">
        <f>IF(B17=0,4*7,2*7)</f>
        <v>28</v>
      </c>
      <c r="J17" s="48"/>
      <c r="K17" s="288"/>
    </row>
    <row r="18" spans="1:11" x14ac:dyDescent="0.25">
      <c r="A18" s="406"/>
      <c r="B18" s="26"/>
      <c r="C18" s="26"/>
      <c r="E18" s="317" t="s">
        <v>288</v>
      </c>
      <c r="F18" s="222"/>
      <c r="G18" s="230">
        <f>I18+G17</f>
        <v>125</v>
      </c>
      <c r="I18" s="213">
        <f>7*1</f>
        <v>7</v>
      </c>
    </row>
    <row r="19" spans="1:11" x14ac:dyDescent="0.25">
      <c r="A19" s="400"/>
      <c r="B19" s="401"/>
      <c r="C19" s="100"/>
      <c r="I19" s="414"/>
    </row>
    <row r="20" spans="1:11" x14ac:dyDescent="0.25">
      <c r="A20" s="402"/>
      <c r="B20" s="82"/>
      <c r="C20" s="53"/>
      <c r="I20" s="414"/>
    </row>
    <row r="21" spans="1:11" x14ac:dyDescent="0.25">
      <c r="I21" s="414"/>
    </row>
    <row r="22" spans="1:11" ht="13.5" customHeight="1" x14ac:dyDescent="0.25">
      <c r="A22" s="403"/>
      <c r="B22" s="82"/>
      <c r="C22" s="53"/>
      <c r="E22" s="183" t="s">
        <v>289</v>
      </c>
      <c r="F22" s="117"/>
      <c r="G22" s="184"/>
    </row>
    <row r="23" spans="1:11" ht="45.75" customHeight="1" x14ac:dyDescent="0.25">
      <c r="E23" s="507" t="s">
        <v>290</v>
      </c>
      <c r="F23" s="508"/>
      <c r="G23" s="509"/>
    </row>
  </sheetData>
  <sheetProtection algorithmName="SHA-512" hashValue="S3Tx3vjtRYhZwAS2QjZXrlBxC+WNjvHsL9MbcNH60B95x02FKG6Hs5jr3DaOWMKkcsExnCgmy+54siQEBV2KnA==" saltValue="9YJ9zxrUxyg3JcFtlYhttA==" spinCount="100000" sheet="1" objects="1" scenarios="1"/>
  <mergeCells count="6">
    <mergeCell ref="E23:G23"/>
    <mergeCell ref="A2:G2"/>
    <mergeCell ref="A3:G3"/>
    <mergeCell ref="A4:G4"/>
    <mergeCell ref="A7:C7"/>
    <mergeCell ref="E7:G7"/>
  </mergeCells>
  <conditionalFormatting sqref="B10:B15">
    <cfRule type="expression" dxfId="18" priority="18">
      <formula>B10&lt;C10</formula>
    </cfRule>
  </conditionalFormatting>
  <conditionalFormatting sqref="F10">
    <cfRule type="cellIs" dxfId="17" priority="15" operator="greaterThan">
      <formula>$G$10</formula>
    </cfRule>
  </conditionalFormatting>
  <conditionalFormatting sqref="F11">
    <cfRule type="cellIs" dxfId="16" priority="14" operator="greaterThan">
      <formula>$G$11</formula>
    </cfRule>
  </conditionalFormatting>
  <conditionalFormatting sqref="F12">
    <cfRule type="cellIs" dxfId="15" priority="13" operator="greaterThan">
      <formula>$G$12</formula>
    </cfRule>
  </conditionalFormatting>
  <conditionalFormatting sqref="F13">
    <cfRule type="cellIs" dxfId="14" priority="12" operator="greaterThan">
      <formula>$G$13</formula>
    </cfRule>
  </conditionalFormatting>
  <conditionalFormatting sqref="F14">
    <cfRule type="cellIs" dxfId="13" priority="11" operator="greaterThan">
      <formula>$G$14</formula>
    </cfRule>
  </conditionalFormatting>
  <conditionalFormatting sqref="F17">
    <cfRule type="cellIs" dxfId="12" priority="7" operator="greaterThan">
      <formula>$G$17</formula>
    </cfRule>
  </conditionalFormatting>
  <conditionalFormatting sqref="F15">
    <cfRule type="cellIs" dxfId="11" priority="4" operator="greaterThan">
      <formula>$G$15</formula>
    </cfRule>
  </conditionalFormatting>
  <conditionalFormatting sqref="F16">
    <cfRule type="cellIs" dxfId="10" priority="3" operator="greaterThan">
      <formula>$G$16</formula>
    </cfRule>
  </conditionalFormatting>
  <conditionalFormatting sqref="F18">
    <cfRule type="cellIs" dxfId="9" priority="2" operator="greaterThan">
      <formula>$G$18</formula>
    </cfRule>
  </conditionalFormatting>
  <conditionalFormatting sqref="B9">
    <cfRule type="expression" dxfId="8" priority="1">
      <formula>B9&lt;C9</formula>
    </cfRule>
  </conditionalFormatting>
  <pageMargins left="0.511811024" right="0.511811024" top="0.78740157499999996" bottom="0.78740157499999996" header="0.31496062000000002" footer="0.31496062000000002"/>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F439D-2B8A-4F80-A361-CAA367A12B3A}">
  <sheetPr>
    <tabColor rgb="FFDEDBC4"/>
  </sheetPr>
  <dimension ref="A1:V198"/>
  <sheetViews>
    <sheetView zoomScale="60" zoomScaleNormal="60" workbookViewId="0"/>
  </sheetViews>
  <sheetFormatPr defaultColWidth="9.140625" defaultRowHeight="15.75" x14ac:dyDescent="0.3"/>
  <cols>
    <col min="1" max="1" width="17.42578125" style="3" customWidth="1"/>
    <col min="2" max="2" width="4.5703125" style="3" customWidth="1"/>
    <col min="3" max="3" width="26.5703125" style="1" bestFit="1" customWidth="1"/>
    <col min="4" max="4" width="14.7109375" style="1" bestFit="1" customWidth="1"/>
    <col min="5" max="5" width="9.140625" style="1"/>
    <col min="6" max="7" width="23" style="1" customWidth="1"/>
    <col min="8" max="8" width="12" style="1" customWidth="1"/>
    <col min="9" max="9" width="17.5703125" style="1" bestFit="1" customWidth="1"/>
    <col min="10" max="10" width="20.42578125" style="1" customWidth="1"/>
    <col min="11" max="11" width="46.5703125" style="1" bestFit="1" customWidth="1"/>
    <col min="12" max="12" width="3.85546875" style="1" customWidth="1"/>
    <col min="13" max="13" width="14.42578125" style="1" bestFit="1" customWidth="1"/>
    <col min="14" max="14" width="3.7109375" style="1" customWidth="1"/>
    <col min="15" max="15" width="4.7109375" style="1" customWidth="1"/>
    <col min="16" max="16" width="20.7109375" style="1" bestFit="1" customWidth="1"/>
    <col min="17" max="17" width="9.140625" style="1"/>
    <col min="18" max="18" width="2.5703125" style="1" bestFit="1" customWidth="1"/>
    <col min="19" max="19" width="20.7109375" style="1" customWidth="1"/>
    <col min="20" max="20" width="9.7109375" style="1" customWidth="1"/>
    <col min="21" max="21" width="129.7109375" style="1" customWidth="1"/>
    <col min="22" max="22" width="9.140625" style="1" customWidth="1"/>
    <col min="23" max="16384" width="9.140625" style="1"/>
  </cols>
  <sheetData>
    <row r="1" spans="1:22" ht="16.5" thickBot="1" x14ac:dyDescent="0.35">
      <c r="A1" s="434" t="s">
        <v>291</v>
      </c>
      <c r="H1" s="51"/>
    </row>
    <row r="2" spans="1:22" ht="15" x14ac:dyDescent="0.25">
      <c r="A2" s="21" t="s">
        <v>296</v>
      </c>
      <c r="B2" s="24"/>
      <c r="C2" s="18" t="s">
        <v>292</v>
      </c>
      <c r="F2" s="18" t="s">
        <v>293</v>
      </c>
      <c r="G2" s="425"/>
      <c r="I2" s="18" t="s">
        <v>294</v>
      </c>
      <c r="K2" s="18" t="s">
        <v>327</v>
      </c>
      <c r="M2" s="18" t="s">
        <v>341</v>
      </c>
      <c r="P2" s="18" t="s">
        <v>295</v>
      </c>
      <c r="Q2" s="18" t="s">
        <v>228</v>
      </c>
      <c r="S2" s="18" t="s">
        <v>1318</v>
      </c>
      <c r="U2" s="682" t="s">
        <v>584</v>
      </c>
      <c r="V2" s="682"/>
    </row>
    <row r="3" spans="1:22" ht="22.5" x14ac:dyDescent="0.25">
      <c r="A3" s="22" t="s">
        <v>303</v>
      </c>
      <c r="B3" s="4"/>
      <c r="C3" s="19" t="s">
        <v>297</v>
      </c>
      <c r="F3" s="19" t="s">
        <v>134</v>
      </c>
      <c r="G3" s="424"/>
      <c r="I3" s="19" t="s">
        <v>298</v>
      </c>
      <c r="K3" s="19">
        <f>'2.Audit Plan'!B39</f>
        <v>0</v>
      </c>
      <c r="M3" s="19" t="s">
        <v>345</v>
      </c>
      <c r="P3" s="14" t="s">
        <v>299</v>
      </c>
      <c r="Q3" s="15" t="s">
        <v>300</v>
      </c>
      <c r="R3" s="1" t="s">
        <v>301</v>
      </c>
      <c r="S3" s="1" t="s">
        <v>665</v>
      </c>
      <c r="T3" s="1" t="s">
        <v>301</v>
      </c>
      <c r="U3" s="50" t="s">
        <v>605</v>
      </c>
    </row>
    <row r="4" spans="1:22" thickBot="1" x14ac:dyDescent="0.3">
      <c r="A4" s="22" t="s">
        <v>309</v>
      </c>
      <c r="B4" s="4"/>
      <c r="C4" s="19" t="s">
        <v>304</v>
      </c>
      <c r="F4" s="20" t="s">
        <v>135</v>
      </c>
      <c r="G4" s="424"/>
      <c r="I4" s="19" t="s">
        <v>305</v>
      </c>
      <c r="K4" s="19">
        <f>'2.Audit Plan'!B43</f>
        <v>0</v>
      </c>
      <c r="M4" s="20" t="s">
        <v>229</v>
      </c>
      <c r="P4" s="14" t="s">
        <v>306</v>
      </c>
      <c r="Q4" s="15" t="s">
        <v>307</v>
      </c>
      <c r="R4" s="1" t="s">
        <v>301</v>
      </c>
      <c r="U4" s="50" t="s">
        <v>610</v>
      </c>
    </row>
    <row r="5" spans="1:22" thickBot="1" x14ac:dyDescent="0.3">
      <c r="A5" s="22" t="s">
        <v>314</v>
      </c>
      <c r="B5" s="4"/>
      <c r="C5" s="19" t="s">
        <v>1245</v>
      </c>
      <c r="H5" s="51"/>
      <c r="I5" s="20" t="s">
        <v>310</v>
      </c>
      <c r="K5" s="19">
        <f>'2.Audit Plan'!B47</f>
        <v>0</v>
      </c>
      <c r="P5" s="14" t="s">
        <v>311</v>
      </c>
      <c r="Q5" s="15" t="s">
        <v>312</v>
      </c>
      <c r="R5" s="1" t="s">
        <v>301</v>
      </c>
      <c r="S5" s="18" t="s">
        <v>1324</v>
      </c>
      <c r="U5" s="50" t="s">
        <v>614</v>
      </c>
    </row>
    <row r="6" spans="1:22" thickBot="1" x14ac:dyDescent="0.3">
      <c r="A6" s="22" t="s">
        <v>319</v>
      </c>
      <c r="B6" s="4"/>
      <c r="C6" s="19" t="s">
        <v>315</v>
      </c>
      <c r="F6" s="18" t="s">
        <v>316</v>
      </c>
      <c r="G6" s="425"/>
      <c r="I6" s="51"/>
      <c r="K6" s="19">
        <f>'2.Audit Plan'!B51</f>
        <v>0</v>
      </c>
      <c r="M6" s="440" t="s">
        <v>1186</v>
      </c>
      <c r="P6" s="14" t="s">
        <v>317</v>
      </c>
      <c r="Q6" s="15" t="s">
        <v>318</v>
      </c>
      <c r="R6" s="1" t="s">
        <v>301</v>
      </c>
      <c r="S6" s="43" t="s">
        <v>677</v>
      </c>
      <c r="U6" s="50" t="s">
        <v>620</v>
      </c>
    </row>
    <row r="7" spans="1:22" thickBot="1" x14ac:dyDescent="0.3">
      <c r="A7" s="22" t="s">
        <v>325</v>
      </c>
      <c r="B7" s="4"/>
      <c r="C7" s="20" t="s">
        <v>1250</v>
      </c>
      <c r="F7" s="19" t="s">
        <v>320</v>
      </c>
      <c r="G7" s="424"/>
      <c r="I7" s="18" t="s">
        <v>321</v>
      </c>
      <c r="K7" s="19">
        <f>'2.Audit Plan'!B55</f>
        <v>0</v>
      </c>
      <c r="M7" s="441" t="s">
        <v>1187</v>
      </c>
      <c r="P7" s="16" t="s">
        <v>322</v>
      </c>
      <c r="Q7" s="17" t="s">
        <v>323</v>
      </c>
      <c r="R7" s="1" t="s">
        <v>301</v>
      </c>
      <c r="S7" s="43" t="s">
        <v>678</v>
      </c>
    </row>
    <row r="8" spans="1:22" thickBot="1" x14ac:dyDescent="0.3">
      <c r="A8" s="22" t="s">
        <v>328</v>
      </c>
      <c r="B8" s="4"/>
      <c r="F8" s="20" t="s">
        <v>326</v>
      </c>
      <c r="G8" s="424"/>
      <c r="I8" s="19" t="s">
        <v>235</v>
      </c>
      <c r="K8" s="20">
        <f>'2.Audit Plan'!B59</f>
        <v>0</v>
      </c>
      <c r="M8" s="441" t="s">
        <v>1189</v>
      </c>
      <c r="N8" s="1" t="s">
        <v>301</v>
      </c>
      <c r="S8" s="43" t="s">
        <v>679</v>
      </c>
      <c r="U8" s="361" t="s">
        <v>768</v>
      </c>
    </row>
    <row r="9" spans="1:22" thickBot="1" x14ac:dyDescent="0.3">
      <c r="A9" s="22" t="s">
        <v>330</v>
      </c>
      <c r="B9" s="4"/>
      <c r="C9" s="18" t="s">
        <v>329</v>
      </c>
      <c r="H9" s="51"/>
      <c r="I9" s="19" t="s">
        <v>236</v>
      </c>
      <c r="M9" s="442" t="s">
        <v>1188</v>
      </c>
      <c r="S9" s="43" t="s">
        <v>680</v>
      </c>
      <c r="U9" s="362" t="s">
        <v>770</v>
      </c>
    </row>
    <row r="10" spans="1:22" thickBot="1" x14ac:dyDescent="0.3">
      <c r="A10" s="22" t="s">
        <v>334</v>
      </c>
      <c r="B10" s="4"/>
      <c r="C10" s="1" t="s">
        <v>331</v>
      </c>
      <c r="F10" s="18" t="s">
        <v>332</v>
      </c>
      <c r="G10" s="425"/>
      <c r="I10" s="20" t="s">
        <v>237</v>
      </c>
      <c r="K10" s="18" t="s">
        <v>354</v>
      </c>
      <c r="P10" s="18" t="s">
        <v>333</v>
      </c>
      <c r="Q10" s="18" t="s">
        <v>228</v>
      </c>
      <c r="R10" s="1" t="s">
        <v>301</v>
      </c>
      <c r="S10" s="43" t="s">
        <v>681</v>
      </c>
      <c r="U10" s="362" t="s">
        <v>772</v>
      </c>
    </row>
    <row r="11" spans="1:22" ht="15" x14ac:dyDescent="0.25">
      <c r="A11" s="22" t="s">
        <v>337</v>
      </c>
      <c r="B11" s="4"/>
      <c r="C11" s="1" t="s">
        <v>58</v>
      </c>
      <c r="F11" s="19" t="s">
        <v>335</v>
      </c>
      <c r="G11" s="424"/>
      <c r="K11" s="19" t="s">
        <v>358</v>
      </c>
      <c r="P11" s="14" t="s">
        <v>144</v>
      </c>
      <c r="Q11" s="15" t="s">
        <v>336</v>
      </c>
      <c r="R11" s="1" t="s">
        <v>301</v>
      </c>
      <c r="U11" s="362" t="s">
        <v>774</v>
      </c>
    </row>
    <row r="12" spans="1:22" thickBot="1" x14ac:dyDescent="0.3">
      <c r="A12" s="22" t="s">
        <v>343</v>
      </c>
      <c r="B12" s="4"/>
      <c r="C12" s="1" t="s">
        <v>338</v>
      </c>
      <c r="F12" s="20" t="s">
        <v>339</v>
      </c>
      <c r="G12" s="424"/>
      <c r="I12" s="149" t="s">
        <v>340</v>
      </c>
      <c r="K12" s="19" t="s">
        <v>362</v>
      </c>
      <c r="P12" s="14" t="s">
        <v>147</v>
      </c>
      <c r="Q12" s="15" t="s">
        <v>342</v>
      </c>
      <c r="R12" s="1" t="s">
        <v>301</v>
      </c>
      <c r="U12" s="362" t="s">
        <v>776</v>
      </c>
    </row>
    <row r="13" spans="1:22" thickBot="1" x14ac:dyDescent="0.3">
      <c r="A13" s="22" t="s">
        <v>347</v>
      </c>
      <c r="B13" s="4"/>
      <c r="C13" s="1" t="s">
        <v>344</v>
      </c>
      <c r="H13" s="51"/>
      <c r="I13" s="150" t="s">
        <v>270</v>
      </c>
      <c r="K13" s="19" t="s">
        <v>366</v>
      </c>
      <c r="P13" s="14" t="s">
        <v>148</v>
      </c>
      <c r="Q13" s="15" t="s">
        <v>346</v>
      </c>
      <c r="R13" s="1" t="s">
        <v>301</v>
      </c>
      <c r="U13" s="362" t="s">
        <v>778</v>
      </c>
    </row>
    <row r="14" spans="1:22" thickBot="1" x14ac:dyDescent="0.3">
      <c r="A14" s="22" t="s">
        <v>349</v>
      </c>
      <c r="B14" s="4"/>
      <c r="C14" s="1" t="s">
        <v>348</v>
      </c>
      <c r="F14" s="18" t="s">
        <v>294</v>
      </c>
      <c r="G14" s="425"/>
      <c r="I14" s="150" t="s">
        <v>271</v>
      </c>
      <c r="K14" s="20" t="s">
        <v>237</v>
      </c>
      <c r="P14" s="14" t="s">
        <v>150</v>
      </c>
      <c r="Q14" s="15" t="s">
        <v>1210</v>
      </c>
      <c r="R14" s="1" t="s">
        <v>301</v>
      </c>
    </row>
    <row r="15" spans="1:22" ht="15" x14ac:dyDescent="0.25">
      <c r="A15" s="22" t="s">
        <v>352</v>
      </c>
      <c r="B15" s="4"/>
      <c r="C15" s="1" t="s">
        <v>350</v>
      </c>
      <c r="F15" s="19" t="s">
        <v>351</v>
      </c>
      <c r="G15" s="424"/>
      <c r="I15" s="150" t="s">
        <v>260</v>
      </c>
      <c r="P15" s="14" t="s">
        <v>149</v>
      </c>
      <c r="Q15" s="15" t="s">
        <v>1211</v>
      </c>
      <c r="R15" s="1" t="s">
        <v>301</v>
      </c>
    </row>
    <row r="16" spans="1:22" ht="15" x14ac:dyDescent="0.25">
      <c r="A16" s="22" t="s">
        <v>355</v>
      </c>
      <c r="B16" s="4"/>
      <c r="C16" s="1" t="s">
        <v>353</v>
      </c>
      <c r="F16" s="19" t="s">
        <v>238</v>
      </c>
      <c r="G16" s="424"/>
      <c r="I16" s="150" t="s">
        <v>261</v>
      </c>
      <c r="P16" s="14" t="s">
        <v>1212</v>
      </c>
      <c r="Q16" s="15" t="s">
        <v>1213</v>
      </c>
      <c r="R16" s="1" t="s">
        <v>301</v>
      </c>
    </row>
    <row r="17" spans="1:18" thickBot="1" x14ac:dyDescent="0.3">
      <c r="A17" s="22" t="s">
        <v>360</v>
      </c>
      <c r="B17" s="4"/>
      <c r="C17" s="1" t="s">
        <v>356</v>
      </c>
      <c r="F17" s="20" t="s">
        <v>357</v>
      </c>
      <c r="G17" s="424"/>
      <c r="I17" s="150" t="s">
        <v>400</v>
      </c>
      <c r="P17" s="16" t="s">
        <v>151</v>
      </c>
      <c r="Q17" s="17" t="s">
        <v>359</v>
      </c>
      <c r="R17" s="1" t="s">
        <v>301</v>
      </c>
    </row>
    <row r="18" spans="1:18" thickBot="1" x14ac:dyDescent="0.3">
      <c r="A18" s="22" t="s">
        <v>365</v>
      </c>
      <c r="B18" s="4"/>
      <c r="C18" s="1" t="s">
        <v>361</v>
      </c>
      <c r="I18" s="150" t="s">
        <v>403</v>
      </c>
      <c r="P18" s="1" t="s">
        <v>363</v>
      </c>
      <c r="Q18" s="56" t="s">
        <v>364</v>
      </c>
      <c r="R18" s="1" t="s">
        <v>301</v>
      </c>
    </row>
    <row r="19" spans="1:18" ht="15" x14ac:dyDescent="0.25">
      <c r="A19" s="22" t="s">
        <v>367</v>
      </c>
      <c r="B19" s="4"/>
      <c r="F19" s="18" t="s">
        <v>145</v>
      </c>
      <c r="G19" s="18" t="s">
        <v>145</v>
      </c>
      <c r="I19" s="151" t="s">
        <v>264</v>
      </c>
    </row>
    <row r="20" spans="1:18" ht="15" x14ac:dyDescent="0.25">
      <c r="A20" s="22" t="s">
        <v>370</v>
      </c>
      <c r="B20" s="4"/>
      <c r="C20" s="126" t="s">
        <v>368</v>
      </c>
      <c r="F20" s="19" t="s">
        <v>369</v>
      </c>
      <c r="G20" s="19" t="s">
        <v>83</v>
      </c>
    </row>
    <row r="21" spans="1:18" thickBot="1" x14ac:dyDescent="0.3">
      <c r="A21" s="22" t="s">
        <v>374</v>
      </c>
      <c r="B21" s="4"/>
      <c r="C21" s="159" t="s">
        <v>371</v>
      </c>
      <c r="F21" s="20" t="s">
        <v>372</v>
      </c>
      <c r="G21" s="20" t="s">
        <v>84</v>
      </c>
      <c r="I21" s="149" t="s">
        <v>373</v>
      </c>
      <c r="K21" s="292" t="s">
        <v>120</v>
      </c>
    </row>
    <row r="22" spans="1:18" thickBot="1" x14ac:dyDescent="0.3">
      <c r="A22" s="22" t="s">
        <v>376</v>
      </c>
      <c r="B22" s="4"/>
      <c r="C22" s="159" t="s">
        <v>1329</v>
      </c>
      <c r="H22" s="51"/>
      <c r="I22" s="150" t="s">
        <v>375</v>
      </c>
    </row>
    <row r="23" spans="1:18" ht="15" x14ac:dyDescent="0.25">
      <c r="A23" s="22" t="s">
        <v>379</v>
      </c>
      <c r="B23" s="4"/>
      <c r="F23" s="18" t="s">
        <v>377</v>
      </c>
      <c r="G23" s="52"/>
      <c r="I23" s="152" t="s">
        <v>378</v>
      </c>
    </row>
    <row r="24" spans="1:18" ht="15" x14ac:dyDescent="0.25">
      <c r="A24" s="22" t="s">
        <v>380</v>
      </c>
      <c r="B24" s="4"/>
      <c r="F24" s="19" t="s">
        <v>320</v>
      </c>
    </row>
    <row r="25" spans="1:18" thickBot="1" x14ac:dyDescent="0.3">
      <c r="A25" s="22" t="s">
        <v>382</v>
      </c>
      <c r="B25" s="4"/>
      <c r="C25" s="126" t="s">
        <v>381</v>
      </c>
      <c r="F25" s="20" t="s">
        <v>260</v>
      </c>
      <c r="I25" s="126" t="s">
        <v>79</v>
      </c>
    </row>
    <row r="26" spans="1:18" thickBot="1" x14ac:dyDescent="0.3">
      <c r="A26" s="22" t="s">
        <v>46</v>
      </c>
      <c r="B26" s="4"/>
      <c r="C26" s="169">
        <f>IF('2.Audit Plan'!E32='Hidden Lists'!F3,1,0)</f>
        <v>0</v>
      </c>
      <c r="I26" s="159" t="s">
        <v>383</v>
      </c>
    </row>
    <row r="27" spans="1:18" ht="15" x14ac:dyDescent="0.25">
      <c r="A27" s="22" t="s">
        <v>385</v>
      </c>
      <c r="B27" s="4"/>
      <c r="C27" s="169">
        <f>'2b.Duration'!C19</f>
        <v>0</v>
      </c>
      <c r="F27" s="18" t="s">
        <v>118</v>
      </c>
      <c r="I27" s="159" t="s">
        <v>384</v>
      </c>
    </row>
    <row r="28" spans="1:18" ht="15" x14ac:dyDescent="0.25">
      <c r="A28" s="22" t="s">
        <v>389</v>
      </c>
      <c r="B28" s="4"/>
      <c r="C28" s="159" t="s">
        <v>386</v>
      </c>
      <c r="F28" s="19" t="s">
        <v>387</v>
      </c>
      <c r="I28" s="159" t="s">
        <v>388</v>
      </c>
      <c r="K28" s="292" t="s">
        <v>120</v>
      </c>
    </row>
    <row r="29" spans="1:18" thickBot="1" x14ac:dyDescent="0.3">
      <c r="A29" s="22" t="s">
        <v>391</v>
      </c>
      <c r="B29" s="4"/>
      <c r="C29" s="159" t="s">
        <v>390</v>
      </c>
      <c r="F29" s="20" t="s">
        <v>119</v>
      </c>
    </row>
    <row r="30" spans="1:18" thickBot="1" x14ac:dyDescent="0.3">
      <c r="A30" s="22" t="s">
        <v>393</v>
      </c>
      <c r="B30" s="4"/>
      <c r="C30" s="170" t="str">
        <f>IF(AND(C26=1,C27&lt;1.1),C28,C29)</f>
        <v>Correct</v>
      </c>
      <c r="I30" s="126" t="s">
        <v>392</v>
      </c>
    </row>
    <row r="31" spans="1:18" ht="15" x14ac:dyDescent="0.25">
      <c r="A31" s="22" t="s">
        <v>395</v>
      </c>
      <c r="B31" s="4"/>
      <c r="F31" s="18" t="s">
        <v>394</v>
      </c>
      <c r="I31" s="159" t="s">
        <v>261</v>
      </c>
    </row>
    <row r="32" spans="1:18" ht="15" x14ac:dyDescent="0.25">
      <c r="A32" s="22" t="s">
        <v>398</v>
      </c>
      <c r="B32" s="4"/>
      <c r="C32" s="174" t="s">
        <v>396</v>
      </c>
      <c r="F32" s="19" t="s">
        <v>58</v>
      </c>
      <c r="I32" s="159" t="s">
        <v>397</v>
      </c>
    </row>
    <row r="33" spans="1:9" ht="15" x14ac:dyDescent="0.25">
      <c r="A33" s="22" t="s">
        <v>401</v>
      </c>
      <c r="B33" s="4"/>
      <c r="C33" s="285" t="s">
        <v>250</v>
      </c>
      <c r="F33" s="19" t="s">
        <v>399</v>
      </c>
      <c r="I33" s="159" t="s">
        <v>400</v>
      </c>
    </row>
    <row r="34" spans="1:9" ht="15" x14ac:dyDescent="0.25">
      <c r="A34" s="22" t="s">
        <v>404</v>
      </c>
      <c r="B34" s="4"/>
      <c r="C34" s="287" t="s">
        <v>1198</v>
      </c>
      <c r="F34" s="19" t="s">
        <v>402</v>
      </c>
      <c r="I34" s="159" t="s">
        <v>403</v>
      </c>
    </row>
    <row r="35" spans="1:9" thickBot="1" x14ac:dyDescent="0.3">
      <c r="A35" s="22" t="s">
        <v>406</v>
      </c>
      <c r="B35" s="4"/>
      <c r="C35" s="286" t="s">
        <v>1199</v>
      </c>
      <c r="F35" s="20" t="s">
        <v>405</v>
      </c>
    </row>
    <row r="36" spans="1:9" ht="15" x14ac:dyDescent="0.25">
      <c r="A36" s="22" t="s">
        <v>408</v>
      </c>
      <c r="B36" s="4"/>
      <c r="C36" s="175">
        <f>IF('3.Audit Summary'!B17='Hidden Lists'!F3,1,0)</f>
        <v>0</v>
      </c>
      <c r="I36" s="18" t="s">
        <v>407</v>
      </c>
    </row>
    <row r="37" spans="1:9" ht="15" x14ac:dyDescent="0.25">
      <c r="A37" s="22" t="s">
        <v>410</v>
      </c>
      <c r="B37" s="4"/>
      <c r="C37" s="159">
        <f>COUNTA('3.Audit Summary'!B21:B22)</f>
        <v>0</v>
      </c>
      <c r="I37" s="19" t="s">
        <v>409</v>
      </c>
    </row>
    <row r="38" spans="1:9" ht="15" x14ac:dyDescent="0.25">
      <c r="A38" s="22" t="s">
        <v>413</v>
      </c>
      <c r="B38" s="4"/>
      <c r="C38" s="170" t="str">
        <f>IF(AND(C36=1,C37&lt;2),C28,C29)</f>
        <v>Correct</v>
      </c>
      <c r="F38" s="126" t="s">
        <v>411</v>
      </c>
      <c r="I38" s="19" t="s">
        <v>412</v>
      </c>
    </row>
    <row r="39" spans="1:9" ht="15" x14ac:dyDescent="0.25">
      <c r="A39" s="22" t="s">
        <v>415</v>
      </c>
      <c r="B39" s="4"/>
      <c r="F39" s="159" t="s">
        <v>414</v>
      </c>
      <c r="G39" s="1" t="s">
        <v>301</v>
      </c>
    </row>
    <row r="40" spans="1:9" ht="15" x14ac:dyDescent="0.25">
      <c r="A40" s="22" t="s">
        <v>417</v>
      </c>
      <c r="B40" s="4"/>
      <c r="C40" s="174" t="s">
        <v>416</v>
      </c>
      <c r="F40" s="159" t="s">
        <v>1214</v>
      </c>
      <c r="G40" s="1" t="s">
        <v>301</v>
      </c>
    </row>
    <row r="41" spans="1:9" ht="15" x14ac:dyDescent="0.25">
      <c r="A41" s="22" t="s">
        <v>418</v>
      </c>
      <c r="B41" s="4"/>
      <c r="C41" s="1">
        <f>IF('3.Audit Summary'!E10='Hidden Lists'!F3,1,0)</f>
        <v>0</v>
      </c>
      <c r="F41" s="159" t="s">
        <v>225</v>
      </c>
      <c r="G41" s="1" t="s">
        <v>301</v>
      </c>
    </row>
    <row r="42" spans="1:9" ht="15" x14ac:dyDescent="0.25">
      <c r="A42" s="22" t="s">
        <v>419</v>
      </c>
      <c r="B42" s="4"/>
      <c r="C42" s="1">
        <f>COUNTA('3.Audit Summary'!E11)</f>
        <v>0</v>
      </c>
      <c r="F42" s="159" t="s">
        <v>135</v>
      </c>
      <c r="G42" s="1" t="s">
        <v>301</v>
      </c>
    </row>
    <row r="43" spans="1:9" ht="15" x14ac:dyDescent="0.25">
      <c r="A43" s="22" t="s">
        <v>421</v>
      </c>
      <c r="B43" s="4"/>
      <c r="C43" s="170" t="str">
        <f>IF(AND(C41=1,C42&lt;1),C28,C29)</f>
        <v>Correct</v>
      </c>
      <c r="F43" s="366" t="s">
        <v>420</v>
      </c>
      <c r="G43" s="1" t="s">
        <v>301</v>
      </c>
    </row>
    <row r="44" spans="1:9" ht="15" x14ac:dyDescent="0.25">
      <c r="A44" s="22" t="s">
        <v>422</v>
      </c>
      <c r="B44" s="4"/>
    </row>
    <row r="45" spans="1:9" ht="15" x14ac:dyDescent="0.25">
      <c r="A45" s="22" t="s">
        <v>423</v>
      </c>
      <c r="B45" s="4"/>
    </row>
    <row r="46" spans="1:9" ht="15" x14ac:dyDescent="0.25">
      <c r="A46" s="22" t="s">
        <v>424</v>
      </c>
      <c r="B46" s="4"/>
    </row>
    <row r="47" spans="1:9" ht="15" x14ac:dyDescent="0.25">
      <c r="A47" s="22" t="s">
        <v>425</v>
      </c>
      <c r="B47" s="4"/>
    </row>
    <row r="48" spans="1:9" ht="15" x14ac:dyDescent="0.25">
      <c r="A48" s="22" t="s">
        <v>426</v>
      </c>
      <c r="B48" s="4"/>
    </row>
    <row r="49" spans="1:2" ht="15" x14ac:dyDescent="0.25">
      <c r="A49" s="22" t="s">
        <v>427</v>
      </c>
      <c r="B49" s="4"/>
    </row>
    <row r="50" spans="1:2" ht="15" x14ac:dyDescent="0.25">
      <c r="A50" s="22" t="s">
        <v>428</v>
      </c>
      <c r="B50" s="4"/>
    </row>
    <row r="51" spans="1:2" ht="15" x14ac:dyDescent="0.25">
      <c r="A51" s="22" t="s">
        <v>429</v>
      </c>
      <c r="B51" s="4"/>
    </row>
    <row r="52" spans="1:2" ht="15" x14ac:dyDescent="0.25">
      <c r="A52" s="22" t="s">
        <v>430</v>
      </c>
      <c r="B52" s="4"/>
    </row>
    <row r="53" spans="1:2" ht="15" x14ac:dyDescent="0.25">
      <c r="A53" s="22" t="s">
        <v>431</v>
      </c>
      <c r="B53" s="4"/>
    </row>
    <row r="54" spans="1:2" ht="15" x14ac:dyDescent="0.25">
      <c r="A54" s="22" t="s">
        <v>432</v>
      </c>
      <c r="B54" s="4"/>
    </row>
    <row r="55" spans="1:2" ht="15" x14ac:dyDescent="0.25">
      <c r="A55" s="22" t="s">
        <v>433</v>
      </c>
      <c r="B55" s="4"/>
    </row>
    <row r="56" spans="1:2" ht="15" x14ac:dyDescent="0.25">
      <c r="A56" s="22" t="s">
        <v>434</v>
      </c>
      <c r="B56" s="4"/>
    </row>
    <row r="57" spans="1:2" ht="15" x14ac:dyDescent="0.25">
      <c r="A57" s="22" t="s">
        <v>435</v>
      </c>
      <c r="B57" s="4"/>
    </row>
    <row r="58" spans="1:2" ht="15" x14ac:dyDescent="0.25">
      <c r="A58" s="22" t="s">
        <v>436</v>
      </c>
      <c r="B58" s="4"/>
    </row>
    <row r="59" spans="1:2" ht="15" x14ac:dyDescent="0.25">
      <c r="A59" s="22" t="s">
        <v>437</v>
      </c>
      <c r="B59" s="4"/>
    </row>
    <row r="60" spans="1:2" ht="15" x14ac:dyDescent="0.25">
      <c r="A60" s="22" t="s">
        <v>438</v>
      </c>
      <c r="B60" s="4"/>
    </row>
    <row r="61" spans="1:2" ht="15" x14ac:dyDescent="0.25">
      <c r="A61" s="22" t="s">
        <v>439</v>
      </c>
      <c r="B61" s="4"/>
    </row>
    <row r="62" spans="1:2" ht="15" x14ac:dyDescent="0.25">
      <c r="A62" s="22" t="s">
        <v>440</v>
      </c>
      <c r="B62" s="4"/>
    </row>
    <row r="63" spans="1:2" ht="15" x14ac:dyDescent="0.25">
      <c r="A63" s="22" t="s">
        <v>441</v>
      </c>
      <c r="B63" s="4"/>
    </row>
    <row r="64" spans="1:2" ht="15" x14ac:dyDescent="0.25">
      <c r="A64" s="22" t="s">
        <v>442</v>
      </c>
      <c r="B64" s="4"/>
    </row>
    <row r="65" spans="1:2" ht="15" x14ac:dyDescent="0.25">
      <c r="A65" s="22" t="s">
        <v>443</v>
      </c>
      <c r="B65" s="4"/>
    </row>
    <row r="66" spans="1:2" ht="15" x14ac:dyDescent="0.25">
      <c r="A66" s="22" t="s">
        <v>444</v>
      </c>
      <c r="B66" s="4"/>
    </row>
    <row r="67" spans="1:2" ht="15" x14ac:dyDescent="0.25">
      <c r="A67" s="22" t="s">
        <v>445</v>
      </c>
      <c r="B67" s="4"/>
    </row>
    <row r="68" spans="1:2" ht="15" x14ac:dyDescent="0.25">
      <c r="A68" s="22" t="s">
        <v>446</v>
      </c>
      <c r="B68" s="4"/>
    </row>
    <row r="69" spans="1:2" ht="15" x14ac:dyDescent="0.25">
      <c r="A69" s="22" t="s">
        <v>447</v>
      </c>
      <c r="B69" s="4"/>
    </row>
    <row r="70" spans="1:2" ht="15" x14ac:dyDescent="0.25">
      <c r="A70" s="22" t="s">
        <v>448</v>
      </c>
      <c r="B70" s="4"/>
    </row>
    <row r="71" spans="1:2" ht="15" x14ac:dyDescent="0.25">
      <c r="A71" s="22" t="s">
        <v>449</v>
      </c>
      <c r="B71" s="4"/>
    </row>
    <row r="72" spans="1:2" ht="15" x14ac:dyDescent="0.25">
      <c r="A72" s="22" t="s">
        <v>450</v>
      </c>
      <c r="B72" s="4"/>
    </row>
    <row r="73" spans="1:2" ht="15" x14ac:dyDescent="0.25">
      <c r="A73" s="22" t="s">
        <v>451</v>
      </c>
      <c r="B73" s="4"/>
    </row>
    <row r="74" spans="1:2" ht="15" x14ac:dyDescent="0.25">
      <c r="A74" s="22" t="s">
        <v>452</v>
      </c>
      <c r="B74" s="4"/>
    </row>
    <row r="75" spans="1:2" ht="15" x14ac:dyDescent="0.25">
      <c r="A75" s="22" t="s">
        <v>453</v>
      </c>
      <c r="B75" s="4"/>
    </row>
    <row r="76" spans="1:2" ht="15" x14ac:dyDescent="0.25">
      <c r="A76" s="22" t="s">
        <v>454</v>
      </c>
      <c r="B76" s="4"/>
    </row>
    <row r="77" spans="1:2" ht="15" x14ac:dyDescent="0.25">
      <c r="A77" s="22" t="s">
        <v>455</v>
      </c>
      <c r="B77" s="4"/>
    </row>
    <row r="78" spans="1:2" ht="15" x14ac:dyDescent="0.25">
      <c r="A78" s="22" t="s">
        <v>456</v>
      </c>
      <c r="B78" s="4"/>
    </row>
    <row r="79" spans="1:2" ht="15" x14ac:dyDescent="0.25">
      <c r="A79" s="22" t="s">
        <v>457</v>
      </c>
      <c r="B79" s="4"/>
    </row>
    <row r="80" spans="1:2" ht="15" x14ac:dyDescent="0.25">
      <c r="A80" s="22" t="s">
        <v>458</v>
      </c>
      <c r="B80" s="4"/>
    </row>
    <row r="81" spans="1:2" ht="15" x14ac:dyDescent="0.25">
      <c r="A81" s="22" t="s">
        <v>459</v>
      </c>
      <c r="B81" s="4"/>
    </row>
    <row r="82" spans="1:2" ht="15" x14ac:dyDescent="0.25">
      <c r="A82" s="22" t="s">
        <v>460</v>
      </c>
      <c r="B82" s="4"/>
    </row>
    <row r="83" spans="1:2" ht="15" x14ac:dyDescent="0.25">
      <c r="A83" s="22" t="s">
        <v>461</v>
      </c>
      <c r="B83" s="4"/>
    </row>
    <row r="84" spans="1:2" ht="15" x14ac:dyDescent="0.25">
      <c r="A84" s="22" t="s">
        <v>462</v>
      </c>
      <c r="B84" s="4"/>
    </row>
    <row r="85" spans="1:2" ht="15" x14ac:dyDescent="0.25">
      <c r="A85" s="22" t="s">
        <v>463</v>
      </c>
      <c r="B85" s="4"/>
    </row>
    <row r="86" spans="1:2" ht="15" x14ac:dyDescent="0.25">
      <c r="A86" s="22" t="s">
        <v>464</v>
      </c>
      <c r="B86" s="4"/>
    </row>
    <row r="87" spans="1:2" ht="15" x14ac:dyDescent="0.25">
      <c r="A87" s="22" t="s">
        <v>465</v>
      </c>
      <c r="B87" s="4"/>
    </row>
    <row r="88" spans="1:2" ht="15" x14ac:dyDescent="0.25">
      <c r="A88" s="22" t="s">
        <v>466</v>
      </c>
      <c r="B88" s="4"/>
    </row>
    <row r="89" spans="1:2" ht="15" x14ac:dyDescent="0.25">
      <c r="A89" s="22" t="s">
        <v>467</v>
      </c>
      <c r="B89" s="4"/>
    </row>
    <row r="90" spans="1:2" ht="15" x14ac:dyDescent="0.25">
      <c r="A90" s="22" t="s">
        <v>468</v>
      </c>
      <c r="B90" s="4"/>
    </row>
    <row r="91" spans="1:2" ht="15" x14ac:dyDescent="0.25">
      <c r="A91" s="22" t="s">
        <v>469</v>
      </c>
      <c r="B91" s="4"/>
    </row>
    <row r="92" spans="1:2" ht="15" x14ac:dyDescent="0.25">
      <c r="A92" s="22" t="s">
        <v>470</v>
      </c>
      <c r="B92" s="4"/>
    </row>
    <row r="93" spans="1:2" ht="15" x14ac:dyDescent="0.25">
      <c r="A93" s="22" t="s">
        <v>471</v>
      </c>
      <c r="B93" s="4"/>
    </row>
    <row r="94" spans="1:2" ht="15" x14ac:dyDescent="0.25">
      <c r="A94" s="22" t="s">
        <v>472</v>
      </c>
      <c r="B94" s="4"/>
    </row>
    <row r="95" spans="1:2" ht="15" x14ac:dyDescent="0.25">
      <c r="A95" s="22" t="s">
        <v>473</v>
      </c>
      <c r="B95" s="4"/>
    </row>
    <row r="96" spans="1:2" ht="15" x14ac:dyDescent="0.25">
      <c r="A96" s="22" t="s">
        <v>474</v>
      </c>
      <c r="B96" s="4"/>
    </row>
    <row r="97" spans="1:2" ht="15" x14ac:dyDescent="0.25">
      <c r="A97" s="22" t="s">
        <v>475</v>
      </c>
      <c r="B97" s="4"/>
    </row>
    <row r="98" spans="1:2" ht="15" x14ac:dyDescent="0.25">
      <c r="A98" s="22" t="s">
        <v>476</v>
      </c>
      <c r="B98" s="4"/>
    </row>
    <row r="99" spans="1:2" ht="15" x14ac:dyDescent="0.25">
      <c r="A99" s="22" t="s">
        <v>477</v>
      </c>
      <c r="B99" s="4"/>
    </row>
    <row r="100" spans="1:2" ht="15" x14ac:dyDescent="0.25">
      <c r="A100" s="22" t="s">
        <v>478</v>
      </c>
      <c r="B100" s="4"/>
    </row>
    <row r="101" spans="1:2" ht="15" x14ac:dyDescent="0.25">
      <c r="A101" s="22" t="s">
        <v>479</v>
      </c>
      <c r="B101" s="4"/>
    </row>
    <row r="102" spans="1:2" ht="15" x14ac:dyDescent="0.25">
      <c r="A102" s="22" t="s">
        <v>480</v>
      </c>
      <c r="B102" s="4"/>
    </row>
    <row r="103" spans="1:2" ht="15" x14ac:dyDescent="0.25">
      <c r="A103" s="22" t="s">
        <v>481</v>
      </c>
      <c r="B103" s="4"/>
    </row>
    <row r="104" spans="1:2" ht="15" x14ac:dyDescent="0.25">
      <c r="A104" s="22" t="s">
        <v>482</v>
      </c>
      <c r="B104" s="4"/>
    </row>
    <row r="105" spans="1:2" ht="15" x14ac:dyDescent="0.25">
      <c r="A105" s="22" t="s">
        <v>483</v>
      </c>
      <c r="B105" s="4"/>
    </row>
    <row r="106" spans="1:2" ht="15" x14ac:dyDescent="0.25">
      <c r="A106" s="22" t="s">
        <v>484</v>
      </c>
      <c r="B106" s="4"/>
    </row>
    <row r="107" spans="1:2" ht="15" x14ac:dyDescent="0.25">
      <c r="A107" s="22" t="s">
        <v>485</v>
      </c>
      <c r="B107" s="4"/>
    </row>
    <row r="108" spans="1:2" ht="15" x14ac:dyDescent="0.25">
      <c r="A108" s="22" t="s">
        <v>486</v>
      </c>
      <c r="B108" s="4"/>
    </row>
    <row r="109" spans="1:2" ht="15" x14ac:dyDescent="0.25">
      <c r="A109" s="22" t="s">
        <v>487</v>
      </c>
      <c r="B109" s="4"/>
    </row>
    <row r="110" spans="1:2" ht="15" x14ac:dyDescent="0.25">
      <c r="A110" s="22" t="s">
        <v>488</v>
      </c>
      <c r="B110" s="4"/>
    </row>
    <row r="111" spans="1:2" ht="15" x14ac:dyDescent="0.25">
      <c r="A111" s="22" t="s">
        <v>489</v>
      </c>
      <c r="B111" s="4"/>
    </row>
    <row r="112" spans="1:2" ht="15" x14ac:dyDescent="0.25">
      <c r="A112" s="22" t="s">
        <v>490</v>
      </c>
      <c r="B112" s="4"/>
    </row>
    <row r="113" spans="1:2" ht="15" x14ac:dyDescent="0.25">
      <c r="A113" s="22" t="s">
        <v>491</v>
      </c>
      <c r="B113" s="4"/>
    </row>
    <row r="114" spans="1:2" ht="15" x14ac:dyDescent="0.25">
      <c r="A114" s="22" t="s">
        <v>492</v>
      </c>
      <c r="B114" s="4"/>
    </row>
    <row r="115" spans="1:2" ht="15" x14ac:dyDescent="0.25">
      <c r="A115" s="22" t="s">
        <v>493</v>
      </c>
      <c r="B115" s="4"/>
    </row>
    <row r="116" spans="1:2" ht="15" x14ac:dyDescent="0.25">
      <c r="A116" s="22" t="s">
        <v>494</v>
      </c>
      <c r="B116" s="4"/>
    </row>
    <row r="117" spans="1:2" ht="15" x14ac:dyDescent="0.25">
      <c r="A117" s="22" t="s">
        <v>495</v>
      </c>
      <c r="B117" s="4"/>
    </row>
    <row r="118" spans="1:2" ht="15" x14ac:dyDescent="0.25">
      <c r="A118" s="22" t="s">
        <v>496</v>
      </c>
      <c r="B118" s="4"/>
    </row>
    <row r="119" spans="1:2" ht="15" x14ac:dyDescent="0.25">
      <c r="A119" s="22" t="s">
        <v>497</v>
      </c>
      <c r="B119" s="4"/>
    </row>
    <row r="120" spans="1:2" ht="15" x14ac:dyDescent="0.25">
      <c r="A120" s="22" t="s">
        <v>498</v>
      </c>
      <c r="B120" s="4"/>
    </row>
    <row r="121" spans="1:2" ht="15" x14ac:dyDescent="0.25">
      <c r="A121" s="22" t="s">
        <v>499</v>
      </c>
      <c r="B121" s="4"/>
    </row>
    <row r="122" spans="1:2" ht="15" x14ac:dyDescent="0.25">
      <c r="A122" s="22" t="s">
        <v>500</v>
      </c>
      <c r="B122" s="4"/>
    </row>
    <row r="123" spans="1:2" ht="15" x14ac:dyDescent="0.25">
      <c r="A123" s="22" t="s">
        <v>501</v>
      </c>
      <c r="B123" s="4"/>
    </row>
    <row r="124" spans="1:2" ht="15" x14ac:dyDescent="0.25">
      <c r="A124" s="22" t="s">
        <v>502</v>
      </c>
      <c r="B124" s="4"/>
    </row>
    <row r="125" spans="1:2" ht="15" x14ac:dyDescent="0.25">
      <c r="A125" s="22" t="s">
        <v>503</v>
      </c>
      <c r="B125" s="4"/>
    </row>
    <row r="126" spans="1:2" ht="15" x14ac:dyDescent="0.25">
      <c r="A126" s="22" t="s">
        <v>504</v>
      </c>
      <c r="B126" s="4"/>
    </row>
    <row r="127" spans="1:2" ht="15" x14ac:dyDescent="0.25">
      <c r="A127" s="22" t="s">
        <v>505</v>
      </c>
      <c r="B127" s="4"/>
    </row>
    <row r="128" spans="1:2" ht="15" x14ac:dyDescent="0.25">
      <c r="A128" s="22" t="s">
        <v>506</v>
      </c>
      <c r="B128" s="4"/>
    </row>
    <row r="129" spans="1:2" ht="15" x14ac:dyDescent="0.25">
      <c r="A129" s="22" t="s">
        <v>507</v>
      </c>
      <c r="B129" s="4"/>
    </row>
    <row r="130" spans="1:2" ht="15" x14ac:dyDescent="0.25">
      <c r="A130" s="22" t="s">
        <v>508</v>
      </c>
      <c r="B130" s="4"/>
    </row>
    <row r="131" spans="1:2" ht="15" x14ac:dyDescent="0.25">
      <c r="A131" s="22" t="s">
        <v>509</v>
      </c>
      <c r="B131" s="4"/>
    </row>
    <row r="132" spans="1:2" ht="15" x14ac:dyDescent="0.25">
      <c r="A132" s="22" t="s">
        <v>510</v>
      </c>
      <c r="B132" s="4"/>
    </row>
    <row r="133" spans="1:2" ht="15" x14ac:dyDescent="0.25">
      <c r="A133" s="22" t="s">
        <v>511</v>
      </c>
      <c r="B133" s="4"/>
    </row>
    <row r="134" spans="1:2" ht="15" x14ac:dyDescent="0.25">
      <c r="A134" s="22" t="s">
        <v>512</v>
      </c>
      <c r="B134" s="4"/>
    </row>
    <row r="135" spans="1:2" ht="15" x14ac:dyDescent="0.25">
      <c r="A135" s="22" t="s">
        <v>513</v>
      </c>
      <c r="B135" s="4"/>
    </row>
    <row r="136" spans="1:2" ht="15" x14ac:dyDescent="0.25">
      <c r="A136" s="22" t="s">
        <v>514</v>
      </c>
      <c r="B136" s="4"/>
    </row>
    <row r="137" spans="1:2" ht="15" x14ac:dyDescent="0.25">
      <c r="A137" s="22" t="s">
        <v>515</v>
      </c>
      <c r="B137" s="4"/>
    </row>
    <row r="138" spans="1:2" ht="15" x14ac:dyDescent="0.25">
      <c r="A138" s="22" t="s">
        <v>516</v>
      </c>
      <c r="B138" s="4"/>
    </row>
    <row r="139" spans="1:2" ht="15" x14ac:dyDescent="0.25">
      <c r="A139" s="22" t="s">
        <v>517</v>
      </c>
      <c r="B139" s="4"/>
    </row>
    <row r="140" spans="1:2" ht="15" x14ac:dyDescent="0.25">
      <c r="A140" s="22" t="s">
        <v>518</v>
      </c>
      <c r="B140" s="4"/>
    </row>
    <row r="141" spans="1:2" ht="15" x14ac:dyDescent="0.25">
      <c r="A141" s="22" t="s">
        <v>519</v>
      </c>
      <c r="B141" s="4"/>
    </row>
    <row r="142" spans="1:2" ht="15" x14ac:dyDescent="0.25">
      <c r="A142" s="22" t="s">
        <v>520</v>
      </c>
      <c r="B142" s="4"/>
    </row>
    <row r="143" spans="1:2" ht="15" x14ac:dyDescent="0.25">
      <c r="A143" s="22" t="s">
        <v>521</v>
      </c>
      <c r="B143" s="4"/>
    </row>
    <row r="144" spans="1:2" ht="15" x14ac:dyDescent="0.25">
      <c r="A144" s="22" t="s">
        <v>522</v>
      </c>
      <c r="B144" s="4"/>
    </row>
    <row r="145" spans="1:2" ht="15" x14ac:dyDescent="0.25">
      <c r="A145" s="22" t="s">
        <v>523</v>
      </c>
      <c r="B145" s="4"/>
    </row>
    <row r="146" spans="1:2" ht="15" x14ac:dyDescent="0.25">
      <c r="A146" s="22" t="s">
        <v>524</v>
      </c>
      <c r="B146" s="4"/>
    </row>
    <row r="147" spans="1:2" ht="15" x14ac:dyDescent="0.25">
      <c r="A147" s="22" t="s">
        <v>525</v>
      </c>
      <c r="B147" s="4"/>
    </row>
    <row r="148" spans="1:2" ht="15" x14ac:dyDescent="0.25">
      <c r="A148" s="22" t="s">
        <v>526</v>
      </c>
      <c r="B148" s="4"/>
    </row>
    <row r="149" spans="1:2" ht="15" x14ac:dyDescent="0.25">
      <c r="A149" s="22" t="s">
        <v>527</v>
      </c>
      <c r="B149" s="4"/>
    </row>
    <row r="150" spans="1:2" ht="15" x14ac:dyDescent="0.25">
      <c r="A150" s="22" t="s">
        <v>528</v>
      </c>
      <c r="B150" s="4"/>
    </row>
    <row r="151" spans="1:2" ht="15" x14ac:dyDescent="0.25">
      <c r="A151" s="22" t="s">
        <v>529</v>
      </c>
      <c r="B151" s="4"/>
    </row>
    <row r="152" spans="1:2" ht="15" x14ac:dyDescent="0.25">
      <c r="A152" s="22" t="s">
        <v>530</v>
      </c>
      <c r="B152" s="4"/>
    </row>
    <row r="153" spans="1:2" ht="15" x14ac:dyDescent="0.25">
      <c r="A153" s="22" t="s">
        <v>531</v>
      </c>
      <c r="B153" s="4"/>
    </row>
    <row r="154" spans="1:2" ht="15" x14ac:dyDescent="0.25">
      <c r="A154" s="22" t="s">
        <v>532</v>
      </c>
      <c r="B154" s="4"/>
    </row>
    <row r="155" spans="1:2" ht="15" x14ac:dyDescent="0.25">
      <c r="A155" s="22" t="s">
        <v>533</v>
      </c>
      <c r="B155" s="4"/>
    </row>
    <row r="156" spans="1:2" ht="15" x14ac:dyDescent="0.25">
      <c r="A156" s="22" t="s">
        <v>534</v>
      </c>
      <c r="B156" s="4"/>
    </row>
    <row r="157" spans="1:2" ht="15" x14ac:dyDescent="0.25">
      <c r="A157" s="22" t="s">
        <v>535</v>
      </c>
      <c r="B157" s="4"/>
    </row>
    <row r="158" spans="1:2" ht="15" x14ac:dyDescent="0.25">
      <c r="A158" s="22" t="s">
        <v>536</v>
      </c>
      <c r="B158" s="4"/>
    </row>
    <row r="159" spans="1:2" ht="15" x14ac:dyDescent="0.25">
      <c r="A159" s="22" t="s">
        <v>537</v>
      </c>
      <c r="B159" s="4"/>
    </row>
    <row r="160" spans="1:2" ht="15" x14ac:dyDescent="0.25">
      <c r="A160" s="22" t="s">
        <v>538</v>
      </c>
      <c r="B160" s="4"/>
    </row>
    <row r="161" spans="1:2" ht="15" x14ac:dyDescent="0.25">
      <c r="A161" s="22" t="s">
        <v>539</v>
      </c>
      <c r="B161" s="4"/>
    </row>
    <row r="162" spans="1:2" ht="15" x14ac:dyDescent="0.25">
      <c r="A162" s="22" t="s">
        <v>540</v>
      </c>
      <c r="B162" s="4"/>
    </row>
    <row r="163" spans="1:2" ht="15" x14ac:dyDescent="0.25">
      <c r="A163" s="22" t="s">
        <v>541</v>
      </c>
      <c r="B163" s="4"/>
    </row>
    <row r="164" spans="1:2" ht="15" x14ac:dyDescent="0.25">
      <c r="A164" s="22" t="s">
        <v>542</v>
      </c>
      <c r="B164" s="4"/>
    </row>
    <row r="165" spans="1:2" ht="15" x14ac:dyDescent="0.25">
      <c r="A165" s="22" t="s">
        <v>543</v>
      </c>
      <c r="B165" s="4"/>
    </row>
    <row r="166" spans="1:2" ht="15" x14ac:dyDescent="0.25">
      <c r="A166" s="22" t="s">
        <v>544</v>
      </c>
      <c r="B166" s="4"/>
    </row>
    <row r="167" spans="1:2" ht="15" x14ac:dyDescent="0.25">
      <c r="A167" s="22" t="s">
        <v>545</v>
      </c>
      <c r="B167" s="4"/>
    </row>
    <row r="168" spans="1:2" ht="15" x14ac:dyDescent="0.25">
      <c r="A168" s="22" t="s">
        <v>546</v>
      </c>
      <c r="B168" s="4"/>
    </row>
    <row r="169" spans="1:2" ht="15" x14ac:dyDescent="0.25">
      <c r="A169" s="22" t="s">
        <v>547</v>
      </c>
      <c r="B169" s="4"/>
    </row>
    <row r="170" spans="1:2" ht="15" x14ac:dyDescent="0.25">
      <c r="A170" s="22" t="s">
        <v>548</v>
      </c>
      <c r="B170" s="4"/>
    </row>
    <row r="171" spans="1:2" ht="15" x14ac:dyDescent="0.25">
      <c r="A171" s="22" t="s">
        <v>549</v>
      </c>
      <c r="B171" s="4"/>
    </row>
    <row r="172" spans="1:2" ht="15" x14ac:dyDescent="0.25">
      <c r="A172" s="22" t="s">
        <v>550</v>
      </c>
      <c r="B172" s="4"/>
    </row>
    <row r="173" spans="1:2" ht="15" x14ac:dyDescent="0.25">
      <c r="A173" s="22" t="s">
        <v>551</v>
      </c>
      <c r="B173" s="4"/>
    </row>
    <row r="174" spans="1:2" ht="15" x14ac:dyDescent="0.25">
      <c r="A174" s="22" t="s">
        <v>552</v>
      </c>
      <c r="B174" s="4"/>
    </row>
    <row r="175" spans="1:2" ht="15" x14ac:dyDescent="0.25">
      <c r="A175" s="22" t="s">
        <v>553</v>
      </c>
      <c r="B175" s="4"/>
    </row>
    <row r="176" spans="1:2" ht="15" x14ac:dyDescent="0.25">
      <c r="A176" s="22" t="s">
        <v>554</v>
      </c>
      <c r="B176" s="4"/>
    </row>
    <row r="177" spans="1:2" ht="15" x14ac:dyDescent="0.25">
      <c r="A177" s="22" t="s">
        <v>555</v>
      </c>
      <c r="B177" s="4"/>
    </row>
    <row r="178" spans="1:2" ht="15" x14ac:dyDescent="0.25">
      <c r="A178" s="22" t="s">
        <v>556</v>
      </c>
      <c r="B178" s="4"/>
    </row>
    <row r="179" spans="1:2" ht="15" x14ac:dyDescent="0.25">
      <c r="A179" s="22" t="s">
        <v>557</v>
      </c>
      <c r="B179" s="4"/>
    </row>
    <row r="180" spans="1:2" ht="15" x14ac:dyDescent="0.25">
      <c r="A180" s="22" t="s">
        <v>558</v>
      </c>
      <c r="B180" s="4"/>
    </row>
    <row r="181" spans="1:2" ht="15" x14ac:dyDescent="0.25">
      <c r="A181" s="22" t="s">
        <v>559</v>
      </c>
      <c r="B181" s="4"/>
    </row>
    <row r="182" spans="1:2" ht="15" x14ac:dyDescent="0.25">
      <c r="A182" s="22" t="s">
        <v>560</v>
      </c>
      <c r="B182" s="4"/>
    </row>
    <row r="183" spans="1:2" ht="15" x14ac:dyDescent="0.25">
      <c r="A183" s="22" t="s">
        <v>561</v>
      </c>
      <c r="B183" s="4"/>
    </row>
    <row r="184" spans="1:2" ht="15" x14ac:dyDescent="0.25">
      <c r="A184" s="22" t="s">
        <v>562</v>
      </c>
      <c r="B184" s="4"/>
    </row>
    <row r="185" spans="1:2" ht="15" x14ac:dyDescent="0.25">
      <c r="A185" s="22" t="s">
        <v>563</v>
      </c>
      <c r="B185" s="4"/>
    </row>
    <row r="186" spans="1:2" ht="15" x14ac:dyDescent="0.25">
      <c r="A186" s="22" t="s">
        <v>564</v>
      </c>
      <c r="B186" s="4"/>
    </row>
    <row r="187" spans="1:2" ht="15" x14ac:dyDescent="0.25">
      <c r="A187" s="22" t="s">
        <v>565</v>
      </c>
      <c r="B187" s="4"/>
    </row>
    <row r="188" spans="1:2" ht="15" x14ac:dyDescent="0.25">
      <c r="A188" s="22" t="s">
        <v>566</v>
      </c>
      <c r="B188" s="4"/>
    </row>
    <row r="189" spans="1:2" ht="15" x14ac:dyDescent="0.25">
      <c r="A189" s="22" t="s">
        <v>567</v>
      </c>
      <c r="B189" s="4"/>
    </row>
    <row r="190" spans="1:2" ht="15" x14ac:dyDescent="0.25">
      <c r="A190" s="22" t="s">
        <v>568</v>
      </c>
      <c r="B190" s="4"/>
    </row>
    <row r="191" spans="1:2" ht="15" x14ac:dyDescent="0.25">
      <c r="A191" s="22" t="s">
        <v>569</v>
      </c>
      <c r="B191" s="4"/>
    </row>
    <row r="192" spans="1:2" ht="15" x14ac:dyDescent="0.25">
      <c r="A192" s="22" t="s">
        <v>570</v>
      </c>
      <c r="B192" s="4"/>
    </row>
    <row r="193" spans="1:2" ht="15" x14ac:dyDescent="0.25">
      <c r="A193" s="22" t="s">
        <v>571</v>
      </c>
      <c r="B193" s="4"/>
    </row>
    <row r="194" spans="1:2" ht="15" x14ac:dyDescent="0.25">
      <c r="A194" s="22" t="s">
        <v>572</v>
      </c>
      <c r="B194" s="4"/>
    </row>
    <row r="195" spans="1:2" ht="15" x14ac:dyDescent="0.25">
      <c r="A195" s="22" t="s">
        <v>573</v>
      </c>
      <c r="B195" s="4"/>
    </row>
    <row r="196" spans="1:2" ht="15" x14ac:dyDescent="0.25">
      <c r="A196" s="22" t="s">
        <v>574</v>
      </c>
      <c r="B196" s="4"/>
    </row>
    <row r="197" spans="1:2" ht="15" x14ac:dyDescent="0.25">
      <c r="A197" s="22" t="s">
        <v>575</v>
      </c>
      <c r="B197" s="4"/>
    </row>
    <row r="198" spans="1:2" thickBot="1" x14ac:dyDescent="0.3">
      <c r="A198" s="23" t="s">
        <v>576</v>
      </c>
      <c r="B198" s="4"/>
    </row>
  </sheetData>
  <sheetProtection algorithmName="SHA-512" hashValue="RjweG7s9/evpRu70NNJeLyi44hhrFVnck2kAxNcIdkLaoaZ3SOrinjE2B3x7WNLRKiF9O2ABnatEXHhu8UgaJA==" saltValue="T1d9AQxgFTCGi6K210Y/yA==" spinCount="100000" sheet="1" objects="1" scenarios="1"/>
  <mergeCells count="1">
    <mergeCell ref="U2:V2"/>
  </mergeCells>
  <phoneticPr fontId="60" type="noConversion"/>
  <conditionalFormatting sqref="C25">
    <cfRule type="expression" priority="3">
      <formula>"(&gt;1,1)E(SE+'2a.Audit Plan'!$E$33='Hidden Lists'!$E$3)"</formula>
    </cfRule>
  </conditionalFormatting>
  <conditionalFormatting sqref="C32">
    <cfRule type="expression" priority="2">
      <formula>"(&gt;1,1)E(SE+'2a.Audit Plan'!$E$33='Hidden Lists'!$E$3)"</formula>
    </cfRule>
  </conditionalFormatting>
  <conditionalFormatting sqref="C40">
    <cfRule type="expression" priority="1">
      <formula>"(&gt;1,1)E(SE+'2a.Audit Plan'!$E$33='Hidden Lists'!$E$3)"</formula>
    </cfRule>
  </conditionalFormatting>
  <pageMargins left="0.511811024" right="0.511811024" top="0.78740157499999996" bottom="0.78740157499999996" header="0.31496062000000002" footer="0.3149606200000000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56B83-AF78-4075-A96A-9CE792662473}">
  <sheetPr>
    <tabColor rgb="FFDEDBC4"/>
  </sheetPr>
  <dimension ref="A1:G371"/>
  <sheetViews>
    <sheetView zoomScale="90" zoomScaleNormal="90" workbookViewId="0"/>
  </sheetViews>
  <sheetFormatPr defaultColWidth="9.140625" defaultRowHeight="15" x14ac:dyDescent="0.25"/>
  <cols>
    <col min="1" max="3" width="23.7109375" style="1" customWidth="1"/>
    <col min="4" max="4" width="3.5703125" style="1" customWidth="1"/>
    <col min="5" max="5" width="13.85546875" style="1" customWidth="1"/>
    <col min="6" max="16384" width="9.140625" style="1"/>
  </cols>
  <sheetData>
    <row r="1" spans="1:7" x14ac:dyDescent="0.25">
      <c r="A1" s="299" t="str">
        <f>'Hidden Lists'!A1</f>
        <v>Note for translator: This tab should be translated, otherwise the dropdown menus will not work</v>
      </c>
    </row>
    <row r="2" spans="1:7" x14ac:dyDescent="0.25">
      <c r="A2" s="300" t="s">
        <v>779</v>
      </c>
      <c r="B2" s="300" t="s">
        <v>65</v>
      </c>
      <c r="C2" s="300" t="s">
        <v>780</v>
      </c>
      <c r="E2" s="300" t="s">
        <v>781</v>
      </c>
      <c r="G2" s="301" t="s">
        <v>782</v>
      </c>
    </row>
    <row r="3" spans="1:7" x14ac:dyDescent="0.25">
      <c r="A3" s="302" t="s">
        <v>783</v>
      </c>
      <c r="B3" s="303" t="s">
        <v>302</v>
      </c>
      <c r="C3" s="302" t="s">
        <v>302</v>
      </c>
      <c r="E3" s="304" t="s">
        <v>302</v>
      </c>
      <c r="G3" s="1" t="s">
        <v>784</v>
      </c>
    </row>
    <row r="4" spans="1:7" x14ac:dyDescent="0.25">
      <c r="A4" s="302" t="s">
        <v>783</v>
      </c>
      <c r="B4" s="303" t="s">
        <v>66</v>
      </c>
      <c r="C4" s="302" t="s">
        <v>1200</v>
      </c>
      <c r="E4" s="304" t="s">
        <v>66</v>
      </c>
      <c r="G4" s="1" t="s">
        <v>785</v>
      </c>
    </row>
    <row r="5" spans="1:7" x14ac:dyDescent="0.25">
      <c r="A5" s="302" t="s">
        <v>783</v>
      </c>
      <c r="B5" s="303" t="s">
        <v>66</v>
      </c>
      <c r="C5" s="302" t="s">
        <v>1201</v>
      </c>
      <c r="E5" s="304" t="s">
        <v>786</v>
      </c>
      <c r="G5" s="1" t="s">
        <v>787</v>
      </c>
    </row>
    <row r="6" spans="1:7" x14ac:dyDescent="0.25">
      <c r="A6" s="302" t="s">
        <v>783</v>
      </c>
      <c r="B6" s="303" t="s">
        <v>786</v>
      </c>
      <c r="C6" s="302" t="s">
        <v>788</v>
      </c>
      <c r="E6" s="304" t="s">
        <v>789</v>
      </c>
      <c r="G6" s="1" t="s">
        <v>790</v>
      </c>
    </row>
    <row r="7" spans="1:7" x14ac:dyDescent="0.25">
      <c r="A7" s="302" t="s">
        <v>783</v>
      </c>
      <c r="B7" s="303" t="s">
        <v>786</v>
      </c>
      <c r="C7" s="302" t="s">
        <v>791</v>
      </c>
      <c r="E7" s="305" t="s">
        <v>67</v>
      </c>
      <c r="G7" s="1" t="s">
        <v>792</v>
      </c>
    </row>
    <row r="8" spans="1:7" x14ac:dyDescent="0.25">
      <c r="A8" s="302" t="s">
        <v>783</v>
      </c>
      <c r="B8" s="303" t="s">
        <v>786</v>
      </c>
      <c r="C8" s="302" t="s">
        <v>793</v>
      </c>
      <c r="E8" s="304" t="s">
        <v>794</v>
      </c>
    </row>
    <row r="9" spans="1:7" x14ac:dyDescent="0.25">
      <c r="A9" s="302" t="s">
        <v>783</v>
      </c>
      <c r="B9" s="303" t="s">
        <v>786</v>
      </c>
      <c r="C9" s="302" t="s">
        <v>795</v>
      </c>
      <c r="E9" s="304" t="s">
        <v>797</v>
      </c>
    </row>
    <row r="10" spans="1:7" x14ac:dyDescent="0.25">
      <c r="A10" s="302" t="s">
        <v>783</v>
      </c>
      <c r="B10" s="303" t="s">
        <v>786</v>
      </c>
      <c r="C10" s="302" t="s">
        <v>796</v>
      </c>
      <c r="E10" s="304" t="s">
        <v>799</v>
      </c>
    </row>
    <row r="11" spans="1:7" x14ac:dyDescent="0.25">
      <c r="A11" s="302" t="s">
        <v>783</v>
      </c>
      <c r="B11" s="303" t="s">
        <v>786</v>
      </c>
      <c r="C11" s="302" t="s">
        <v>798</v>
      </c>
    </row>
    <row r="12" spans="1:7" x14ac:dyDescent="0.25">
      <c r="A12" s="302" t="s">
        <v>783</v>
      </c>
      <c r="B12" s="303" t="s">
        <v>786</v>
      </c>
      <c r="C12" s="302" t="s">
        <v>800</v>
      </c>
    </row>
    <row r="13" spans="1:7" x14ac:dyDescent="0.25">
      <c r="A13" s="302" t="s">
        <v>783</v>
      </c>
      <c r="B13" s="303" t="s">
        <v>786</v>
      </c>
      <c r="C13" s="302" t="s">
        <v>801</v>
      </c>
    </row>
    <row r="14" spans="1:7" x14ac:dyDescent="0.25">
      <c r="A14" s="302" t="s">
        <v>783</v>
      </c>
      <c r="B14" s="303" t="s">
        <v>789</v>
      </c>
      <c r="C14" s="306" t="s">
        <v>802</v>
      </c>
    </row>
    <row r="15" spans="1:7" x14ac:dyDescent="0.25">
      <c r="A15" s="302" t="s">
        <v>803</v>
      </c>
      <c r="B15" s="303" t="s">
        <v>789</v>
      </c>
      <c r="C15" s="302" t="s">
        <v>804</v>
      </c>
    </row>
    <row r="16" spans="1:7" x14ac:dyDescent="0.25">
      <c r="A16" s="302" t="s">
        <v>783</v>
      </c>
      <c r="B16" s="303" t="s">
        <v>789</v>
      </c>
      <c r="C16" s="306" t="s">
        <v>805</v>
      </c>
    </row>
    <row r="17" spans="1:3" x14ac:dyDescent="0.25">
      <c r="A17" s="302" t="s">
        <v>803</v>
      </c>
      <c r="B17" s="303" t="s">
        <v>789</v>
      </c>
      <c r="C17" s="302" t="s">
        <v>806</v>
      </c>
    </row>
    <row r="18" spans="1:3" x14ac:dyDescent="0.25">
      <c r="A18" s="302" t="s">
        <v>803</v>
      </c>
      <c r="B18" s="303" t="s">
        <v>789</v>
      </c>
      <c r="C18" s="302" t="s">
        <v>807</v>
      </c>
    </row>
    <row r="19" spans="1:3" x14ac:dyDescent="0.25">
      <c r="A19" s="302" t="s">
        <v>783</v>
      </c>
      <c r="B19" s="303" t="s">
        <v>789</v>
      </c>
      <c r="C19" s="302" t="s">
        <v>808</v>
      </c>
    </row>
    <row r="20" spans="1:3" x14ac:dyDescent="0.25">
      <c r="A20" s="302" t="s">
        <v>803</v>
      </c>
      <c r="B20" s="303" t="s">
        <v>789</v>
      </c>
      <c r="C20" s="302" t="s">
        <v>809</v>
      </c>
    </row>
    <row r="21" spans="1:3" x14ac:dyDescent="0.25">
      <c r="A21" s="302" t="s">
        <v>783</v>
      </c>
      <c r="B21" s="303" t="s">
        <v>789</v>
      </c>
      <c r="C21" s="307" t="s">
        <v>308</v>
      </c>
    </row>
    <row r="22" spans="1:3" x14ac:dyDescent="0.25">
      <c r="A22" s="308" t="s">
        <v>783</v>
      </c>
      <c r="B22" s="303" t="s">
        <v>789</v>
      </c>
      <c r="C22" s="302" t="s">
        <v>313</v>
      </c>
    </row>
    <row r="23" spans="1:3" x14ac:dyDescent="0.25">
      <c r="A23" s="308" t="s">
        <v>783</v>
      </c>
      <c r="B23" s="303" t="s">
        <v>789</v>
      </c>
      <c r="C23" s="302" t="s">
        <v>313</v>
      </c>
    </row>
    <row r="24" spans="1:3" x14ac:dyDescent="0.25">
      <c r="A24" s="308" t="s">
        <v>783</v>
      </c>
      <c r="B24" s="303" t="s">
        <v>789</v>
      </c>
      <c r="C24" s="302" t="s">
        <v>313</v>
      </c>
    </row>
    <row r="25" spans="1:3" x14ac:dyDescent="0.25">
      <c r="A25" s="308" t="s">
        <v>783</v>
      </c>
      <c r="B25" s="303" t="s">
        <v>789</v>
      </c>
      <c r="C25" s="302" t="s">
        <v>313</v>
      </c>
    </row>
    <row r="26" spans="1:3" x14ac:dyDescent="0.25">
      <c r="A26" s="308" t="s">
        <v>783</v>
      </c>
      <c r="B26" s="303" t="s">
        <v>789</v>
      </c>
      <c r="C26" s="306" t="s">
        <v>810</v>
      </c>
    </row>
    <row r="27" spans="1:3" x14ac:dyDescent="0.25">
      <c r="A27" s="302" t="s">
        <v>783</v>
      </c>
      <c r="B27" s="303" t="s">
        <v>789</v>
      </c>
      <c r="C27" s="302" t="s">
        <v>811</v>
      </c>
    </row>
    <row r="28" spans="1:3" x14ac:dyDescent="0.25">
      <c r="A28" s="302" t="s">
        <v>783</v>
      </c>
      <c r="B28" s="303" t="s">
        <v>789</v>
      </c>
      <c r="C28" s="302" t="s">
        <v>812</v>
      </c>
    </row>
    <row r="29" spans="1:3" x14ac:dyDescent="0.25">
      <c r="A29" s="306" t="s">
        <v>783</v>
      </c>
      <c r="B29" s="303" t="s">
        <v>789</v>
      </c>
      <c r="C29" s="307" t="s">
        <v>813</v>
      </c>
    </row>
    <row r="30" spans="1:3" x14ac:dyDescent="0.25">
      <c r="A30" s="306" t="s">
        <v>783</v>
      </c>
      <c r="B30" s="303" t="s">
        <v>789</v>
      </c>
      <c r="C30" s="302" t="s">
        <v>814</v>
      </c>
    </row>
    <row r="31" spans="1:3" x14ac:dyDescent="0.25">
      <c r="A31" s="306" t="s">
        <v>803</v>
      </c>
      <c r="B31" s="303" t="s">
        <v>789</v>
      </c>
      <c r="C31" s="302" t="s">
        <v>815</v>
      </c>
    </row>
    <row r="32" spans="1:3" x14ac:dyDescent="0.25">
      <c r="A32" s="302" t="s">
        <v>783</v>
      </c>
      <c r="B32" s="303" t="s">
        <v>789</v>
      </c>
      <c r="C32" s="302" t="s">
        <v>816</v>
      </c>
    </row>
    <row r="33" spans="1:3" x14ac:dyDescent="0.25">
      <c r="A33" s="302" t="s">
        <v>803</v>
      </c>
      <c r="B33" s="303" t="s">
        <v>789</v>
      </c>
      <c r="C33" s="302" t="s">
        <v>817</v>
      </c>
    </row>
    <row r="34" spans="1:3" x14ac:dyDescent="0.25">
      <c r="A34" s="302" t="s">
        <v>783</v>
      </c>
      <c r="B34" s="303" t="s">
        <v>789</v>
      </c>
      <c r="C34" s="302" t="s">
        <v>818</v>
      </c>
    </row>
    <row r="35" spans="1:3" x14ac:dyDescent="0.25">
      <c r="A35" s="302" t="s">
        <v>803</v>
      </c>
      <c r="B35" s="303" t="s">
        <v>789</v>
      </c>
      <c r="C35" s="302" t="s">
        <v>819</v>
      </c>
    </row>
    <row r="36" spans="1:3" x14ac:dyDescent="0.25">
      <c r="A36" s="302" t="s">
        <v>783</v>
      </c>
      <c r="B36" s="303" t="s">
        <v>789</v>
      </c>
      <c r="C36" s="302" t="s">
        <v>820</v>
      </c>
    </row>
    <row r="37" spans="1:3" x14ac:dyDescent="0.25">
      <c r="A37" s="302" t="s">
        <v>803</v>
      </c>
      <c r="B37" s="303" t="s">
        <v>789</v>
      </c>
      <c r="C37" s="302" t="s">
        <v>821</v>
      </c>
    </row>
    <row r="38" spans="1:3" x14ac:dyDescent="0.25">
      <c r="A38" s="302" t="s">
        <v>783</v>
      </c>
      <c r="B38" s="303" t="s">
        <v>789</v>
      </c>
      <c r="C38" s="302" t="s">
        <v>822</v>
      </c>
    </row>
    <row r="39" spans="1:3" x14ac:dyDescent="0.25">
      <c r="A39" s="302" t="s">
        <v>783</v>
      </c>
      <c r="B39" s="303" t="s">
        <v>789</v>
      </c>
      <c r="C39" s="302" t="s">
        <v>823</v>
      </c>
    </row>
    <row r="40" spans="1:3" x14ac:dyDescent="0.25">
      <c r="A40" s="302" t="s">
        <v>783</v>
      </c>
      <c r="B40" s="303" t="s">
        <v>789</v>
      </c>
      <c r="C40" s="302" t="s">
        <v>824</v>
      </c>
    </row>
    <row r="41" spans="1:3" x14ac:dyDescent="0.25">
      <c r="A41" s="302" t="s">
        <v>783</v>
      </c>
      <c r="B41" s="303" t="s">
        <v>789</v>
      </c>
      <c r="C41" s="302" t="s">
        <v>825</v>
      </c>
    </row>
    <row r="42" spans="1:3" x14ac:dyDescent="0.25">
      <c r="A42" s="302" t="s">
        <v>783</v>
      </c>
      <c r="B42" s="303" t="s">
        <v>789</v>
      </c>
      <c r="C42" s="302" t="s">
        <v>826</v>
      </c>
    </row>
    <row r="43" spans="1:3" x14ac:dyDescent="0.25">
      <c r="A43" s="302" t="s">
        <v>783</v>
      </c>
      <c r="B43" s="303" t="s">
        <v>789</v>
      </c>
      <c r="C43" s="302" t="s">
        <v>827</v>
      </c>
    </row>
    <row r="44" spans="1:3" x14ac:dyDescent="0.25">
      <c r="A44" s="302" t="s">
        <v>783</v>
      </c>
      <c r="B44" s="303" t="s">
        <v>789</v>
      </c>
      <c r="C44" s="302" t="s">
        <v>828</v>
      </c>
    </row>
    <row r="45" spans="1:3" x14ac:dyDescent="0.25">
      <c r="A45" s="302" t="s">
        <v>803</v>
      </c>
      <c r="B45" s="303" t="s">
        <v>789</v>
      </c>
      <c r="C45" s="302" t="s">
        <v>829</v>
      </c>
    </row>
    <row r="46" spans="1:3" x14ac:dyDescent="0.25">
      <c r="A46" s="302" t="s">
        <v>783</v>
      </c>
      <c r="B46" s="303" t="s">
        <v>789</v>
      </c>
      <c r="C46" s="302" t="s">
        <v>830</v>
      </c>
    </row>
    <row r="47" spans="1:3" x14ac:dyDescent="0.25">
      <c r="A47" s="302" t="s">
        <v>803</v>
      </c>
      <c r="B47" s="303" t="s">
        <v>789</v>
      </c>
      <c r="C47" s="302" t="s">
        <v>831</v>
      </c>
    </row>
    <row r="48" spans="1:3" x14ac:dyDescent="0.25">
      <c r="A48" s="302" t="s">
        <v>783</v>
      </c>
      <c r="B48" s="303" t="s">
        <v>789</v>
      </c>
      <c r="C48" s="302" t="s">
        <v>832</v>
      </c>
    </row>
    <row r="49" spans="1:3" x14ac:dyDescent="0.25">
      <c r="A49" s="302" t="s">
        <v>803</v>
      </c>
      <c r="B49" s="303" t="s">
        <v>789</v>
      </c>
      <c r="C49" s="302" t="s">
        <v>833</v>
      </c>
    </row>
    <row r="50" spans="1:3" x14ac:dyDescent="0.25">
      <c r="A50" s="302" t="s">
        <v>783</v>
      </c>
      <c r="B50" s="303" t="s">
        <v>789</v>
      </c>
      <c r="C50" s="302" t="s">
        <v>834</v>
      </c>
    </row>
    <row r="51" spans="1:3" x14ac:dyDescent="0.25">
      <c r="A51" s="302" t="s">
        <v>783</v>
      </c>
      <c r="B51" s="303" t="s">
        <v>789</v>
      </c>
      <c r="C51" s="307" t="s">
        <v>835</v>
      </c>
    </row>
    <row r="52" spans="1:3" x14ac:dyDescent="0.25">
      <c r="A52" s="302" t="s">
        <v>803</v>
      </c>
      <c r="B52" s="303" t="s">
        <v>789</v>
      </c>
      <c r="C52" s="307" t="s">
        <v>836</v>
      </c>
    </row>
    <row r="53" spans="1:3" x14ac:dyDescent="0.25">
      <c r="A53" s="302" t="s">
        <v>783</v>
      </c>
      <c r="B53" s="303" t="s">
        <v>789</v>
      </c>
      <c r="C53" s="307" t="s">
        <v>837</v>
      </c>
    </row>
    <row r="54" spans="1:3" x14ac:dyDescent="0.25">
      <c r="A54" s="302" t="s">
        <v>803</v>
      </c>
      <c r="B54" s="303" t="s">
        <v>789</v>
      </c>
      <c r="C54" s="307" t="s">
        <v>838</v>
      </c>
    </row>
    <row r="55" spans="1:3" x14ac:dyDescent="0.25">
      <c r="A55" s="302" t="s">
        <v>803</v>
      </c>
      <c r="B55" s="303" t="s">
        <v>789</v>
      </c>
      <c r="C55" s="307" t="s">
        <v>839</v>
      </c>
    </row>
    <row r="56" spans="1:3" x14ac:dyDescent="0.25">
      <c r="A56" s="302" t="s">
        <v>783</v>
      </c>
      <c r="B56" s="303" t="s">
        <v>789</v>
      </c>
      <c r="C56" s="307" t="s">
        <v>840</v>
      </c>
    </row>
    <row r="57" spans="1:3" x14ac:dyDescent="0.25">
      <c r="A57" s="302" t="s">
        <v>783</v>
      </c>
      <c r="B57" s="303" t="s">
        <v>789</v>
      </c>
      <c r="C57" s="307" t="s">
        <v>841</v>
      </c>
    </row>
    <row r="58" spans="1:3" x14ac:dyDescent="0.25">
      <c r="A58" s="302" t="s">
        <v>803</v>
      </c>
      <c r="B58" s="303" t="s">
        <v>789</v>
      </c>
      <c r="C58" s="307" t="s">
        <v>842</v>
      </c>
    </row>
    <row r="59" spans="1:3" x14ac:dyDescent="0.25">
      <c r="A59" s="306" t="s">
        <v>803</v>
      </c>
      <c r="B59" s="303" t="s">
        <v>789</v>
      </c>
      <c r="C59" s="307" t="s">
        <v>843</v>
      </c>
    </row>
    <row r="60" spans="1:3" x14ac:dyDescent="0.25">
      <c r="A60" s="302" t="s">
        <v>783</v>
      </c>
      <c r="B60" s="303" t="s">
        <v>789</v>
      </c>
      <c r="C60" s="307" t="s">
        <v>844</v>
      </c>
    </row>
    <row r="61" spans="1:3" x14ac:dyDescent="0.25">
      <c r="A61" s="302" t="s">
        <v>783</v>
      </c>
      <c r="B61" s="303" t="s">
        <v>789</v>
      </c>
      <c r="C61" s="307" t="s">
        <v>845</v>
      </c>
    </row>
    <row r="62" spans="1:3" x14ac:dyDescent="0.25">
      <c r="A62" s="302" t="s">
        <v>783</v>
      </c>
      <c r="B62" s="303" t="s">
        <v>789</v>
      </c>
      <c r="C62" s="307" t="s">
        <v>846</v>
      </c>
    </row>
    <row r="63" spans="1:3" x14ac:dyDescent="0.25">
      <c r="A63" s="302" t="s">
        <v>783</v>
      </c>
      <c r="B63" s="303" t="s">
        <v>789</v>
      </c>
      <c r="C63" s="307" t="s">
        <v>324</v>
      </c>
    </row>
    <row r="64" spans="1:3" x14ac:dyDescent="0.25">
      <c r="A64" s="302" t="s">
        <v>783</v>
      </c>
      <c r="B64" s="303" t="s">
        <v>789</v>
      </c>
      <c r="C64" s="307" t="s">
        <v>847</v>
      </c>
    </row>
    <row r="65" spans="1:3" x14ac:dyDescent="0.25">
      <c r="A65" s="302" t="s">
        <v>803</v>
      </c>
      <c r="B65" s="303" t="s">
        <v>789</v>
      </c>
      <c r="C65" s="302" t="s">
        <v>848</v>
      </c>
    </row>
    <row r="66" spans="1:3" x14ac:dyDescent="0.25">
      <c r="A66" s="302" t="s">
        <v>783</v>
      </c>
      <c r="B66" s="303" t="s">
        <v>789</v>
      </c>
      <c r="C66" s="302" t="s">
        <v>849</v>
      </c>
    </row>
    <row r="67" spans="1:3" x14ac:dyDescent="0.25">
      <c r="A67" s="302" t="s">
        <v>783</v>
      </c>
      <c r="B67" s="303" t="s">
        <v>789</v>
      </c>
      <c r="C67" s="302" t="s">
        <v>850</v>
      </c>
    </row>
    <row r="68" spans="1:3" x14ac:dyDescent="0.25">
      <c r="A68" s="302" t="s">
        <v>783</v>
      </c>
      <c r="B68" s="303" t="s">
        <v>789</v>
      </c>
      <c r="C68" s="302" t="s">
        <v>851</v>
      </c>
    </row>
    <row r="69" spans="1:3" x14ac:dyDescent="0.25">
      <c r="A69" s="302" t="s">
        <v>783</v>
      </c>
      <c r="B69" s="303" t="s">
        <v>789</v>
      </c>
      <c r="C69" s="302" t="s">
        <v>852</v>
      </c>
    </row>
    <row r="70" spans="1:3" x14ac:dyDescent="0.25">
      <c r="A70" s="302" t="s">
        <v>803</v>
      </c>
      <c r="B70" s="303" t="s">
        <v>789</v>
      </c>
      <c r="C70" s="302" t="s">
        <v>853</v>
      </c>
    </row>
    <row r="71" spans="1:3" x14ac:dyDescent="0.25">
      <c r="A71" s="302" t="s">
        <v>783</v>
      </c>
      <c r="B71" s="303" t="s">
        <v>789</v>
      </c>
      <c r="C71" s="302" t="s">
        <v>854</v>
      </c>
    </row>
    <row r="72" spans="1:3" x14ac:dyDescent="0.25">
      <c r="A72" s="302" t="s">
        <v>803</v>
      </c>
      <c r="B72" s="303" t="s">
        <v>789</v>
      </c>
      <c r="C72" s="302" t="s">
        <v>855</v>
      </c>
    </row>
    <row r="73" spans="1:3" x14ac:dyDescent="0.25">
      <c r="A73" s="302" t="s">
        <v>803</v>
      </c>
      <c r="B73" s="303" t="s">
        <v>789</v>
      </c>
      <c r="C73" s="302" t="s">
        <v>856</v>
      </c>
    </row>
    <row r="74" spans="1:3" x14ac:dyDescent="0.25">
      <c r="A74" s="302" t="s">
        <v>783</v>
      </c>
      <c r="B74" s="303" t="s">
        <v>789</v>
      </c>
      <c r="C74" s="302" t="s">
        <v>857</v>
      </c>
    </row>
    <row r="75" spans="1:3" x14ac:dyDescent="0.25">
      <c r="A75" s="302" t="s">
        <v>803</v>
      </c>
      <c r="B75" s="303" t="s">
        <v>789</v>
      </c>
      <c r="C75" s="302" t="s">
        <v>858</v>
      </c>
    </row>
    <row r="76" spans="1:3" x14ac:dyDescent="0.25">
      <c r="A76" s="302" t="s">
        <v>783</v>
      </c>
      <c r="B76" s="303" t="s">
        <v>789</v>
      </c>
      <c r="C76" s="302" t="s">
        <v>859</v>
      </c>
    </row>
    <row r="77" spans="1:3" x14ac:dyDescent="0.25">
      <c r="A77" s="302" t="s">
        <v>803</v>
      </c>
      <c r="B77" s="303" t="s">
        <v>789</v>
      </c>
      <c r="C77" s="302" t="s">
        <v>860</v>
      </c>
    </row>
    <row r="78" spans="1:3" x14ac:dyDescent="0.25">
      <c r="A78" s="302" t="s">
        <v>783</v>
      </c>
      <c r="B78" s="303" t="s">
        <v>789</v>
      </c>
      <c r="C78" s="302" t="s">
        <v>861</v>
      </c>
    </row>
    <row r="79" spans="1:3" x14ac:dyDescent="0.25">
      <c r="A79" s="302" t="s">
        <v>803</v>
      </c>
      <c r="B79" s="303" t="s">
        <v>789</v>
      </c>
      <c r="C79" s="302" t="s">
        <v>862</v>
      </c>
    </row>
    <row r="80" spans="1:3" x14ac:dyDescent="0.25">
      <c r="A80" s="302" t="s">
        <v>803</v>
      </c>
      <c r="B80" s="303" t="s">
        <v>789</v>
      </c>
      <c r="C80" s="302" t="s">
        <v>863</v>
      </c>
    </row>
    <row r="81" spans="1:3" x14ac:dyDescent="0.25">
      <c r="A81" s="302" t="s">
        <v>783</v>
      </c>
      <c r="B81" s="303" t="s">
        <v>789</v>
      </c>
      <c r="C81" s="302" t="s">
        <v>864</v>
      </c>
    </row>
    <row r="82" spans="1:3" x14ac:dyDescent="0.25">
      <c r="A82" s="302" t="s">
        <v>803</v>
      </c>
      <c r="B82" s="303" t="s">
        <v>789</v>
      </c>
      <c r="C82" s="302" t="s">
        <v>865</v>
      </c>
    </row>
    <row r="83" spans="1:3" x14ac:dyDescent="0.25">
      <c r="A83" s="302" t="s">
        <v>783</v>
      </c>
      <c r="B83" s="303" t="s">
        <v>789</v>
      </c>
      <c r="C83" s="302" t="s">
        <v>866</v>
      </c>
    </row>
    <row r="84" spans="1:3" x14ac:dyDescent="0.25">
      <c r="A84" s="302" t="s">
        <v>803</v>
      </c>
      <c r="B84" s="303" t="s">
        <v>789</v>
      </c>
      <c r="C84" s="302" t="s">
        <v>867</v>
      </c>
    </row>
    <row r="85" spans="1:3" x14ac:dyDescent="0.25">
      <c r="A85" s="302" t="s">
        <v>783</v>
      </c>
      <c r="B85" s="303" t="s">
        <v>789</v>
      </c>
      <c r="C85" s="302" t="s">
        <v>868</v>
      </c>
    </row>
    <row r="86" spans="1:3" x14ac:dyDescent="0.25">
      <c r="A86" s="302" t="s">
        <v>803</v>
      </c>
      <c r="B86" s="303" t="s">
        <v>789</v>
      </c>
      <c r="C86" s="302" t="s">
        <v>869</v>
      </c>
    </row>
    <row r="87" spans="1:3" x14ac:dyDescent="0.25">
      <c r="A87" s="308" t="s">
        <v>783</v>
      </c>
      <c r="B87" s="303" t="s">
        <v>789</v>
      </c>
      <c r="C87" s="302" t="s">
        <v>870</v>
      </c>
    </row>
    <row r="88" spans="1:3" x14ac:dyDescent="0.25">
      <c r="A88" s="308" t="s">
        <v>783</v>
      </c>
      <c r="B88" s="303" t="s">
        <v>789</v>
      </c>
      <c r="C88" s="302" t="s">
        <v>870</v>
      </c>
    </row>
    <row r="89" spans="1:3" x14ac:dyDescent="0.25">
      <c r="A89" s="308" t="s">
        <v>783</v>
      </c>
      <c r="B89" s="303" t="s">
        <v>789</v>
      </c>
      <c r="C89" s="302" t="s">
        <v>870</v>
      </c>
    </row>
    <row r="90" spans="1:3" x14ac:dyDescent="0.25">
      <c r="A90" s="302" t="s">
        <v>803</v>
      </c>
      <c r="B90" s="303" t="s">
        <v>789</v>
      </c>
      <c r="C90" s="302" t="s">
        <v>871</v>
      </c>
    </row>
    <row r="91" spans="1:3" x14ac:dyDescent="0.25">
      <c r="A91" s="302" t="s">
        <v>783</v>
      </c>
      <c r="B91" s="303" t="s">
        <v>789</v>
      </c>
      <c r="C91" s="302" t="s">
        <v>872</v>
      </c>
    </row>
    <row r="92" spans="1:3" x14ac:dyDescent="0.25">
      <c r="A92" s="302" t="s">
        <v>783</v>
      </c>
      <c r="B92" s="303" t="s">
        <v>789</v>
      </c>
      <c r="C92" s="302" t="s">
        <v>873</v>
      </c>
    </row>
    <row r="93" spans="1:3" x14ac:dyDescent="0.25">
      <c r="A93" s="302" t="s">
        <v>803</v>
      </c>
      <c r="B93" s="303" t="s">
        <v>789</v>
      </c>
      <c r="C93" s="302" t="s">
        <v>874</v>
      </c>
    </row>
    <row r="94" spans="1:3" x14ac:dyDescent="0.25">
      <c r="A94" s="302" t="s">
        <v>783</v>
      </c>
      <c r="B94" s="303" t="s">
        <v>789</v>
      </c>
      <c r="C94" s="302" t="s">
        <v>875</v>
      </c>
    </row>
    <row r="95" spans="1:3" x14ac:dyDescent="0.25">
      <c r="A95" s="302" t="s">
        <v>803</v>
      </c>
      <c r="B95" s="303" t="s">
        <v>789</v>
      </c>
      <c r="C95" s="302" t="s">
        <v>876</v>
      </c>
    </row>
    <row r="96" spans="1:3" x14ac:dyDescent="0.25">
      <c r="A96" s="308" t="s">
        <v>783</v>
      </c>
      <c r="B96" s="303" t="s">
        <v>789</v>
      </c>
      <c r="C96" s="302" t="s">
        <v>877</v>
      </c>
    </row>
    <row r="97" spans="1:3" x14ac:dyDescent="0.25">
      <c r="A97" s="302" t="s">
        <v>783</v>
      </c>
      <c r="B97" s="303" t="s">
        <v>789</v>
      </c>
      <c r="C97" s="302" t="s">
        <v>878</v>
      </c>
    </row>
    <row r="98" spans="1:3" x14ac:dyDescent="0.25">
      <c r="A98" s="302" t="s">
        <v>783</v>
      </c>
      <c r="B98" s="303" t="s">
        <v>789</v>
      </c>
      <c r="C98" s="302" t="s">
        <v>879</v>
      </c>
    </row>
    <row r="99" spans="1:3" x14ac:dyDescent="0.25">
      <c r="A99" s="302" t="s">
        <v>783</v>
      </c>
      <c r="B99" s="303" t="s">
        <v>789</v>
      </c>
      <c r="C99" s="302" t="s">
        <v>880</v>
      </c>
    </row>
    <row r="100" spans="1:3" x14ac:dyDescent="0.25">
      <c r="A100" s="302" t="s">
        <v>783</v>
      </c>
      <c r="B100" s="303" t="s">
        <v>789</v>
      </c>
      <c r="C100" s="302" t="s">
        <v>881</v>
      </c>
    </row>
    <row r="101" spans="1:3" x14ac:dyDescent="0.25">
      <c r="A101" s="302" t="s">
        <v>783</v>
      </c>
      <c r="B101" s="303" t="s">
        <v>789</v>
      </c>
      <c r="C101" s="302" t="s">
        <v>882</v>
      </c>
    </row>
    <row r="102" spans="1:3" x14ac:dyDescent="0.25">
      <c r="A102" s="302" t="s">
        <v>783</v>
      </c>
      <c r="B102" s="303" t="s">
        <v>789</v>
      </c>
      <c r="C102" s="302" t="s">
        <v>883</v>
      </c>
    </row>
    <row r="103" spans="1:3" x14ac:dyDescent="0.25">
      <c r="A103" s="302" t="s">
        <v>783</v>
      </c>
      <c r="B103" s="303" t="s">
        <v>789</v>
      </c>
      <c r="C103" s="302" t="s">
        <v>884</v>
      </c>
    </row>
    <row r="104" spans="1:3" x14ac:dyDescent="0.25">
      <c r="A104" s="302" t="s">
        <v>803</v>
      </c>
      <c r="B104" s="303" t="s">
        <v>789</v>
      </c>
      <c r="C104" s="302" t="s">
        <v>885</v>
      </c>
    </row>
    <row r="105" spans="1:3" x14ac:dyDescent="0.25">
      <c r="A105" s="302" t="s">
        <v>803</v>
      </c>
      <c r="B105" s="303" t="s">
        <v>789</v>
      </c>
      <c r="C105" s="302" t="s">
        <v>886</v>
      </c>
    </row>
    <row r="106" spans="1:3" x14ac:dyDescent="0.25">
      <c r="A106" s="302" t="s">
        <v>803</v>
      </c>
      <c r="B106" s="303" t="s">
        <v>789</v>
      </c>
      <c r="C106" s="302" t="s">
        <v>887</v>
      </c>
    </row>
    <row r="107" spans="1:3" x14ac:dyDescent="0.25">
      <c r="A107" s="306" t="s">
        <v>783</v>
      </c>
      <c r="B107" s="303" t="s">
        <v>789</v>
      </c>
      <c r="C107" s="302" t="s">
        <v>888</v>
      </c>
    </row>
    <row r="108" spans="1:3" x14ac:dyDescent="0.25">
      <c r="A108" s="302" t="s">
        <v>803</v>
      </c>
      <c r="B108" s="303" t="s">
        <v>789</v>
      </c>
      <c r="C108" s="302" t="s">
        <v>889</v>
      </c>
    </row>
    <row r="109" spans="1:3" x14ac:dyDescent="0.25">
      <c r="A109" s="302" t="s">
        <v>783</v>
      </c>
      <c r="B109" s="303" t="s">
        <v>789</v>
      </c>
      <c r="C109" s="302" t="s">
        <v>890</v>
      </c>
    </row>
    <row r="110" spans="1:3" x14ac:dyDescent="0.25">
      <c r="A110" s="302" t="s">
        <v>783</v>
      </c>
      <c r="B110" s="303" t="s">
        <v>789</v>
      </c>
      <c r="C110" s="302" t="s">
        <v>891</v>
      </c>
    </row>
    <row r="111" spans="1:3" x14ac:dyDescent="0.25">
      <c r="A111" s="302" t="s">
        <v>803</v>
      </c>
      <c r="B111" s="303" t="s">
        <v>789</v>
      </c>
      <c r="C111" s="302" t="s">
        <v>892</v>
      </c>
    </row>
    <row r="112" spans="1:3" x14ac:dyDescent="0.25">
      <c r="A112" s="302" t="s">
        <v>783</v>
      </c>
      <c r="B112" s="303" t="s">
        <v>789</v>
      </c>
      <c r="C112" s="302" t="s">
        <v>893</v>
      </c>
    </row>
    <row r="113" spans="1:3" x14ac:dyDescent="0.25">
      <c r="A113" s="302" t="s">
        <v>783</v>
      </c>
      <c r="B113" s="303" t="s">
        <v>789</v>
      </c>
      <c r="C113" s="302" t="s">
        <v>894</v>
      </c>
    </row>
    <row r="114" spans="1:3" x14ac:dyDescent="0.25">
      <c r="A114" s="302" t="s">
        <v>803</v>
      </c>
      <c r="B114" s="303" t="s">
        <v>789</v>
      </c>
      <c r="C114" s="302" t="s">
        <v>895</v>
      </c>
    </row>
    <row r="115" spans="1:3" x14ac:dyDescent="0.25">
      <c r="A115" s="302" t="s">
        <v>783</v>
      </c>
      <c r="B115" s="303" t="s">
        <v>789</v>
      </c>
      <c r="C115" s="302" t="s">
        <v>896</v>
      </c>
    </row>
    <row r="116" spans="1:3" x14ac:dyDescent="0.25">
      <c r="A116" s="302" t="s">
        <v>803</v>
      </c>
      <c r="B116" s="303" t="s">
        <v>789</v>
      </c>
      <c r="C116" s="302" t="s">
        <v>897</v>
      </c>
    </row>
    <row r="117" spans="1:3" x14ac:dyDescent="0.25">
      <c r="A117" s="302" t="s">
        <v>783</v>
      </c>
      <c r="B117" s="303" t="s">
        <v>789</v>
      </c>
      <c r="C117" s="302" t="s">
        <v>898</v>
      </c>
    </row>
    <row r="118" spans="1:3" x14ac:dyDescent="0.25">
      <c r="A118" s="302" t="s">
        <v>803</v>
      </c>
      <c r="B118" s="303" t="s">
        <v>789</v>
      </c>
      <c r="C118" s="302" t="s">
        <v>899</v>
      </c>
    </row>
    <row r="119" spans="1:3" x14ac:dyDescent="0.25">
      <c r="A119" s="302" t="s">
        <v>783</v>
      </c>
      <c r="B119" s="303" t="s">
        <v>789</v>
      </c>
      <c r="C119" s="302" t="s">
        <v>900</v>
      </c>
    </row>
    <row r="120" spans="1:3" x14ac:dyDescent="0.25">
      <c r="A120" s="302" t="s">
        <v>783</v>
      </c>
      <c r="B120" s="303" t="s">
        <v>789</v>
      </c>
      <c r="C120" s="302" t="s">
        <v>901</v>
      </c>
    </row>
    <row r="121" spans="1:3" x14ac:dyDescent="0.25">
      <c r="A121" s="302" t="s">
        <v>803</v>
      </c>
      <c r="B121" s="303" t="s">
        <v>789</v>
      </c>
      <c r="C121" s="302" t="s">
        <v>902</v>
      </c>
    </row>
    <row r="122" spans="1:3" x14ac:dyDescent="0.25">
      <c r="A122" s="306" t="s">
        <v>783</v>
      </c>
      <c r="B122" s="303" t="s">
        <v>789</v>
      </c>
      <c r="C122" s="307" t="s">
        <v>903</v>
      </c>
    </row>
    <row r="123" spans="1:3" x14ac:dyDescent="0.25">
      <c r="A123" s="302" t="s">
        <v>783</v>
      </c>
      <c r="B123" s="303" t="s">
        <v>789</v>
      </c>
      <c r="C123" s="306" t="s">
        <v>904</v>
      </c>
    </row>
    <row r="124" spans="1:3" x14ac:dyDescent="0.25">
      <c r="A124" s="302" t="s">
        <v>783</v>
      </c>
      <c r="B124" s="303" t="s">
        <v>789</v>
      </c>
      <c r="C124" s="302" t="s">
        <v>905</v>
      </c>
    </row>
    <row r="125" spans="1:3" x14ac:dyDescent="0.25">
      <c r="A125" s="302" t="s">
        <v>803</v>
      </c>
      <c r="B125" s="303" t="s">
        <v>789</v>
      </c>
      <c r="C125" s="302" t="s">
        <v>906</v>
      </c>
    </row>
    <row r="126" spans="1:3" x14ac:dyDescent="0.25">
      <c r="A126" s="302" t="s">
        <v>783</v>
      </c>
      <c r="B126" s="303" t="s">
        <v>789</v>
      </c>
      <c r="C126" s="302" t="s">
        <v>907</v>
      </c>
    </row>
    <row r="127" spans="1:3" x14ac:dyDescent="0.25">
      <c r="A127" s="302" t="s">
        <v>803</v>
      </c>
      <c r="B127" s="303" t="s">
        <v>789</v>
      </c>
      <c r="C127" s="302" t="s">
        <v>908</v>
      </c>
    </row>
    <row r="128" spans="1:3" x14ac:dyDescent="0.25">
      <c r="A128" s="306" t="s">
        <v>783</v>
      </c>
      <c r="B128" s="303" t="s">
        <v>789</v>
      </c>
      <c r="C128" s="302" t="s">
        <v>909</v>
      </c>
    </row>
    <row r="129" spans="1:3" x14ac:dyDescent="0.25">
      <c r="A129" s="302" t="s">
        <v>803</v>
      </c>
      <c r="B129" s="303" t="s">
        <v>789</v>
      </c>
      <c r="C129" s="302" t="s">
        <v>910</v>
      </c>
    </row>
    <row r="130" spans="1:3" x14ac:dyDescent="0.25">
      <c r="A130" s="302" t="s">
        <v>803</v>
      </c>
      <c r="B130" s="303" t="s">
        <v>789</v>
      </c>
      <c r="C130" s="307" t="s">
        <v>911</v>
      </c>
    </row>
    <row r="131" spans="1:3" x14ac:dyDescent="0.25">
      <c r="A131" s="302" t="s">
        <v>783</v>
      </c>
      <c r="B131" s="303" t="s">
        <v>789</v>
      </c>
      <c r="C131" s="302" t="s">
        <v>912</v>
      </c>
    </row>
    <row r="132" spans="1:3" x14ac:dyDescent="0.25">
      <c r="A132" s="302" t="s">
        <v>783</v>
      </c>
      <c r="B132" s="303" t="s">
        <v>789</v>
      </c>
      <c r="C132" s="302" t="s">
        <v>913</v>
      </c>
    </row>
    <row r="133" spans="1:3" x14ac:dyDescent="0.25">
      <c r="A133" s="302" t="s">
        <v>803</v>
      </c>
      <c r="B133" s="303" t="s">
        <v>789</v>
      </c>
      <c r="C133" s="302" t="s">
        <v>914</v>
      </c>
    </row>
    <row r="134" spans="1:3" x14ac:dyDescent="0.25">
      <c r="A134" s="302" t="s">
        <v>803</v>
      </c>
      <c r="B134" s="303" t="s">
        <v>789</v>
      </c>
      <c r="C134" s="302" t="s">
        <v>915</v>
      </c>
    </row>
    <row r="135" spans="1:3" x14ac:dyDescent="0.25">
      <c r="A135" s="302" t="s">
        <v>783</v>
      </c>
      <c r="B135" s="303" t="s">
        <v>789</v>
      </c>
      <c r="C135" s="302" t="s">
        <v>916</v>
      </c>
    </row>
    <row r="136" spans="1:3" x14ac:dyDescent="0.25">
      <c r="A136" s="302" t="s">
        <v>803</v>
      </c>
      <c r="B136" s="303" t="s">
        <v>789</v>
      </c>
      <c r="C136" s="302" t="s">
        <v>917</v>
      </c>
    </row>
    <row r="137" spans="1:3" x14ac:dyDescent="0.25">
      <c r="A137" s="306" t="s">
        <v>783</v>
      </c>
      <c r="B137" s="303" t="s">
        <v>789</v>
      </c>
      <c r="C137" s="302" t="s">
        <v>918</v>
      </c>
    </row>
    <row r="138" spans="1:3" x14ac:dyDescent="0.25">
      <c r="A138" s="302" t="s">
        <v>803</v>
      </c>
      <c r="B138" s="303" t="s">
        <v>789</v>
      </c>
      <c r="C138" s="302" t="s">
        <v>919</v>
      </c>
    </row>
    <row r="139" spans="1:3" x14ac:dyDescent="0.25">
      <c r="A139" s="302" t="s">
        <v>783</v>
      </c>
      <c r="B139" s="303" t="s">
        <v>67</v>
      </c>
      <c r="C139" s="307" t="s">
        <v>920</v>
      </c>
    </row>
    <row r="140" spans="1:3" x14ac:dyDescent="0.25">
      <c r="A140" s="302" t="s">
        <v>803</v>
      </c>
      <c r="B140" s="303" t="s">
        <v>67</v>
      </c>
      <c r="C140" s="302" t="s">
        <v>921</v>
      </c>
    </row>
    <row r="141" spans="1:3" x14ac:dyDescent="0.25">
      <c r="A141" s="302" t="s">
        <v>803</v>
      </c>
      <c r="B141" s="303" t="s">
        <v>67</v>
      </c>
      <c r="C141" s="302" t="s">
        <v>69</v>
      </c>
    </row>
    <row r="142" spans="1:3" x14ac:dyDescent="0.25">
      <c r="A142" s="302" t="s">
        <v>803</v>
      </c>
      <c r="B142" s="303" t="s">
        <v>67</v>
      </c>
      <c r="C142" s="306" t="s">
        <v>922</v>
      </c>
    </row>
    <row r="143" spans="1:3" x14ac:dyDescent="0.25">
      <c r="A143" s="302" t="s">
        <v>803</v>
      </c>
      <c r="B143" s="303" t="s">
        <v>67</v>
      </c>
      <c r="C143" s="302" t="s">
        <v>923</v>
      </c>
    </row>
    <row r="144" spans="1:3" x14ac:dyDescent="0.25">
      <c r="A144" s="302" t="s">
        <v>803</v>
      </c>
      <c r="B144" s="303" t="s">
        <v>67</v>
      </c>
      <c r="C144" s="302" t="s">
        <v>924</v>
      </c>
    </row>
    <row r="145" spans="1:3" x14ac:dyDescent="0.25">
      <c r="A145" s="302" t="s">
        <v>803</v>
      </c>
      <c r="B145" s="303" t="s">
        <v>67</v>
      </c>
      <c r="C145" s="302" t="s">
        <v>925</v>
      </c>
    </row>
    <row r="146" spans="1:3" x14ac:dyDescent="0.25">
      <c r="A146" s="302" t="s">
        <v>803</v>
      </c>
      <c r="B146" s="303" t="s">
        <v>67</v>
      </c>
      <c r="C146" s="302" t="s">
        <v>926</v>
      </c>
    </row>
    <row r="147" spans="1:3" x14ac:dyDescent="0.25">
      <c r="A147" s="302" t="s">
        <v>803</v>
      </c>
      <c r="B147" s="303" t="s">
        <v>67</v>
      </c>
      <c r="C147" s="302" t="s">
        <v>927</v>
      </c>
    </row>
    <row r="148" spans="1:3" x14ac:dyDescent="0.25">
      <c r="A148" s="302" t="s">
        <v>803</v>
      </c>
      <c r="B148" s="303" t="s">
        <v>67</v>
      </c>
      <c r="C148" s="302" t="s">
        <v>928</v>
      </c>
    </row>
    <row r="149" spans="1:3" x14ac:dyDescent="0.25">
      <c r="A149" s="302" t="s">
        <v>803</v>
      </c>
      <c r="B149" s="303" t="s">
        <v>67</v>
      </c>
      <c r="C149" s="302" t="s">
        <v>929</v>
      </c>
    </row>
    <row r="150" spans="1:3" x14ac:dyDescent="0.25">
      <c r="A150" s="302" t="s">
        <v>803</v>
      </c>
      <c r="B150" s="303" t="s">
        <v>67</v>
      </c>
      <c r="C150" s="302" t="s">
        <v>930</v>
      </c>
    </row>
    <row r="151" spans="1:3" x14ac:dyDescent="0.25">
      <c r="A151" s="302" t="s">
        <v>803</v>
      </c>
      <c r="B151" s="303" t="s">
        <v>67</v>
      </c>
      <c r="C151" s="302" t="s">
        <v>931</v>
      </c>
    </row>
    <row r="152" spans="1:3" x14ac:dyDescent="0.25">
      <c r="A152" s="302" t="s">
        <v>803</v>
      </c>
      <c r="B152" s="303" t="s">
        <v>67</v>
      </c>
      <c r="C152" s="302" t="s">
        <v>932</v>
      </c>
    </row>
    <row r="153" spans="1:3" x14ac:dyDescent="0.25">
      <c r="A153" s="302" t="s">
        <v>803</v>
      </c>
      <c r="B153" s="303" t="s">
        <v>67</v>
      </c>
      <c r="C153" s="302" t="s">
        <v>933</v>
      </c>
    </row>
    <row r="154" spans="1:3" x14ac:dyDescent="0.25">
      <c r="A154" s="302" t="s">
        <v>803</v>
      </c>
      <c r="B154" s="303" t="s">
        <v>67</v>
      </c>
      <c r="C154" s="302" t="s">
        <v>934</v>
      </c>
    </row>
    <row r="155" spans="1:3" x14ac:dyDescent="0.25">
      <c r="A155" s="302" t="s">
        <v>803</v>
      </c>
      <c r="B155" s="303" t="s">
        <v>67</v>
      </c>
      <c r="C155" s="307" t="s">
        <v>935</v>
      </c>
    </row>
    <row r="156" spans="1:3" x14ac:dyDescent="0.25">
      <c r="A156" s="302" t="s">
        <v>936</v>
      </c>
      <c r="B156" s="303" t="s">
        <v>67</v>
      </c>
      <c r="C156" s="302" t="s">
        <v>937</v>
      </c>
    </row>
    <row r="157" spans="1:3" x14ac:dyDescent="0.25">
      <c r="A157" s="302" t="s">
        <v>803</v>
      </c>
      <c r="B157" s="303" t="s">
        <v>67</v>
      </c>
      <c r="C157" s="302" t="s">
        <v>938</v>
      </c>
    </row>
    <row r="158" spans="1:3" x14ac:dyDescent="0.25">
      <c r="A158" s="302" t="s">
        <v>803</v>
      </c>
      <c r="B158" s="303" t="s">
        <v>67</v>
      </c>
      <c r="C158" s="302" t="s">
        <v>939</v>
      </c>
    </row>
    <row r="159" spans="1:3" x14ac:dyDescent="0.25">
      <c r="A159" s="302" t="s">
        <v>803</v>
      </c>
      <c r="B159" s="303" t="s">
        <v>67</v>
      </c>
      <c r="C159" s="302" t="s">
        <v>940</v>
      </c>
    </row>
    <row r="160" spans="1:3" x14ac:dyDescent="0.25">
      <c r="A160" s="302" t="s">
        <v>803</v>
      </c>
      <c r="B160" s="303" t="s">
        <v>67</v>
      </c>
      <c r="C160" s="302" t="s">
        <v>941</v>
      </c>
    </row>
    <row r="161" spans="1:3" x14ac:dyDescent="0.25">
      <c r="A161" s="302" t="s">
        <v>803</v>
      </c>
      <c r="B161" s="303" t="s">
        <v>67</v>
      </c>
      <c r="C161" s="302" t="s">
        <v>942</v>
      </c>
    </row>
    <row r="162" spans="1:3" x14ac:dyDescent="0.25">
      <c r="A162" s="302" t="s">
        <v>803</v>
      </c>
      <c r="B162" s="303" t="s">
        <v>67</v>
      </c>
      <c r="C162" s="302" t="s">
        <v>943</v>
      </c>
    </row>
    <row r="163" spans="1:3" x14ac:dyDescent="0.25">
      <c r="A163" s="302" t="s">
        <v>803</v>
      </c>
      <c r="B163" s="303" t="s">
        <v>67</v>
      </c>
      <c r="C163" s="302" t="s">
        <v>944</v>
      </c>
    </row>
    <row r="164" spans="1:3" x14ac:dyDescent="0.25">
      <c r="A164" s="302" t="s">
        <v>803</v>
      </c>
      <c r="B164" s="303" t="s">
        <v>67</v>
      </c>
      <c r="C164" s="302" t="s">
        <v>945</v>
      </c>
    </row>
    <row r="165" spans="1:3" x14ac:dyDescent="0.25">
      <c r="A165" s="302" t="s">
        <v>803</v>
      </c>
      <c r="B165" s="303" t="s">
        <v>67</v>
      </c>
      <c r="C165" s="302" t="s">
        <v>946</v>
      </c>
    </row>
    <row r="166" spans="1:3" x14ac:dyDescent="0.25">
      <c r="A166" s="302" t="s">
        <v>803</v>
      </c>
      <c r="B166" s="303" t="s">
        <v>67</v>
      </c>
      <c r="C166" s="302" t="s">
        <v>947</v>
      </c>
    </row>
    <row r="167" spans="1:3" x14ac:dyDescent="0.25">
      <c r="A167" s="302" t="s">
        <v>803</v>
      </c>
      <c r="B167" s="303" t="s">
        <v>67</v>
      </c>
      <c r="C167" s="302" t="s">
        <v>948</v>
      </c>
    </row>
    <row r="168" spans="1:3" x14ac:dyDescent="0.25">
      <c r="A168" s="302" t="s">
        <v>803</v>
      </c>
      <c r="B168" s="303" t="s">
        <v>67</v>
      </c>
      <c r="C168" s="302" t="s">
        <v>949</v>
      </c>
    </row>
    <row r="169" spans="1:3" x14ac:dyDescent="0.25">
      <c r="A169" s="302" t="s">
        <v>803</v>
      </c>
      <c r="B169" s="303" t="s">
        <v>67</v>
      </c>
      <c r="C169" s="302" t="s">
        <v>950</v>
      </c>
    </row>
    <row r="170" spans="1:3" x14ac:dyDescent="0.25">
      <c r="A170" s="302" t="s">
        <v>803</v>
      </c>
      <c r="B170" s="303" t="s">
        <v>67</v>
      </c>
      <c r="C170" s="302" t="s">
        <v>951</v>
      </c>
    </row>
    <row r="171" spans="1:3" x14ac:dyDescent="0.25">
      <c r="A171" s="302" t="s">
        <v>803</v>
      </c>
      <c r="B171" s="303" t="s">
        <v>67</v>
      </c>
      <c r="C171" s="302" t="s">
        <v>952</v>
      </c>
    </row>
    <row r="172" spans="1:3" x14ac:dyDescent="0.25">
      <c r="A172" s="302" t="s">
        <v>803</v>
      </c>
      <c r="B172" s="303" t="s">
        <v>67</v>
      </c>
      <c r="C172" s="302" t="s">
        <v>953</v>
      </c>
    </row>
    <row r="173" spans="1:3" x14ac:dyDescent="0.25">
      <c r="A173" s="302" t="s">
        <v>803</v>
      </c>
      <c r="B173" s="303" t="s">
        <v>67</v>
      </c>
      <c r="C173" s="302" t="s">
        <v>954</v>
      </c>
    </row>
    <row r="174" spans="1:3" x14ac:dyDescent="0.25">
      <c r="A174" s="302" t="s">
        <v>803</v>
      </c>
      <c r="B174" s="303" t="s">
        <v>67</v>
      </c>
      <c r="C174" s="302" t="s">
        <v>955</v>
      </c>
    </row>
    <row r="175" spans="1:3" x14ac:dyDescent="0.25">
      <c r="A175" s="302" t="s">
        <v>803</v>
      </c>
      <c r="B175" s="303" t="s">
        <v>67</v>
      </c>
      <c r="C175" s="302" t="s">
        <v>956</v>
      </c>
    </row>
    <row r="176" spans="1:3" x14ac:dyDescent="0.25">
      <c r="A176" s="302" t="s">
        <v>803</v>
      </c>
      <c r="B176" s="303" t="s">
        <v>67</v>
      </c>
      <c r="C176" s="302" t="s">
        <v>957</v>
      </c>
    </row>
    <row r="177" spans="1:3" x14ac:dyDescent="0.25">
      <c r="A177" s="302" t="s">
        <v>936</v>
      </c>
      <c r="B177" s="303" t="s">
        <v>67</v>
      </c>
      <c r="C177" s="306" t="s">
        <v>958</v>
      </c>
    </row>
    <row r="178" spans="1:3" x14ac:dyDescent="0.25">
      <c r="A178" s="302" t="s">
        <v>936</v>
      </c>
      <c r="B178" s="303" t="s">
        <v>67</v>
      </c>
      <c r="C178" s="306" t="s">
        <v>959</v>
      </c>
    </row>
    <row r="179" spans="1:3" x14ac:dyDescent="0.25">
      <c r="A179" s="302" t="s">
        <v>936</v>
      </c>
      <c r="B179" s="303" t="s">
        <v>67</v>
      </c>
      <c r="C179" s="306" t="s">
        <v>959</v>
      </c>
    </row>
    <row r="180" spans="1:3" x14ac:dyDescent="0.25">
      <c r="A180" s="302" t="s">
        <v>936</v>
      </c>
      <c r="B180" s="303" t="s">
        <v>67</v>
      </c>
      <c r="C180" s="306" t="s">
        <v>959</v>
      </c>
    </row>
    <row r="181" spans="1:3" x14ac:dyDescent="0.25">
      <c r="A181" s="302" t="s">
        <v>936</v>
      </c>
      <c r="B181" s="303" t="s">
        <v>67</v>
      </c>
      <c r="C181" s="306" t="s">
        <v>959</v>
      </c>
    </row>
    <row r="182" spans="1:3" x14ac:dyDescent="0.25">
      <c r="A182" s="302" t="s">
        <v>803</v>
      </c>
      <c r="B182" s="303" t="s">
        <v>67</v>
      </c>
      <c r="C182" s="302" t="s">
        <v>960</v>
      </c>
    </row>
    <row r="183" spans="1:3" x14ac:dyDescent="0.25">
      <c r="A183" s="302" t="s">
        <v>803</v>
      </c>
      <c r="B183" s="303" t="s">
        <v>67</v>
      </c>
      <c r="C183" s="302" t="s">
        <v>961</v>
      </c>
    </row>
    <row r="184" spans="1:3" x14ac:dyDescent="0.25">
      <c r="A184" s="302" t="s">
        <v>803</v>
      </c>
      <c r="B184" s="303" t="s">
        <v>67</v>
      </c>
      <c r="C184" s="302" t="s">
        <v>962</v>
      </c>
    </row>
    <row r="185" spans="1:3" x14ac:dyDescent="0.25">
      <c r="A185" s="302" t="s">
        <v>803</v>
      </c>
      <c r="B185" s="303" t="s">
        <v>67</v>
      </c>
      <c r="C185" s="302" t="s">
        <v>963</v>
      </c>
    </row>
    <row r="186" spans="1:3" x14ac:dyDescent="0.25">
      <c r="A186" s="302" t="s">
        <v>803</v>
      </c>
      <c r="B186" s="303" t="s">
        <v>67</v>
      </c>
      <c r="C186" s="302" t="s">
        <v>964</v>
      </c>
    </row>
    <row r="187" spans="1:3" x14ac:dyDescent="0.25">
      <c r="A187" s="302" t="s">
        <v>803</v>
      </c>
      <c r="B187" s="303" t="s">
        <v>67</v>
      </c>
      <c r="C187" s="302" t="s">
        <v>965</v>
      </c>
    </row>
    <row r="188" spans="1:3" x14ac:dyDescent="0.25">
      <c r="A188" s="302" t="s">
        <v>803</v>
      </c>
      <c r="B188" s="303" t="s">
        <v>67</v>
      </c>
      <c r="C188" s="302" t="s">
        <v>966</v>
      </c>
    </row>
    <row r="189" spans="1:3" x14ac:dyDescent="0.25">
      <c r="A189" s="302" t="s">
        <v>803</v>
      </c>
      <c r="B189" s="303" t="s">
        <v>67</v>
      </c>
      <c r="C189" s="302" t="s">
        <v>967</v>
      </c>
    </row>
    <row r="190" spans="1:3" x14ac:dyDescent="0.25">
      <c r="A190" s="302" t="s">
        <v>803</v>
      </c>
      <c r="B190" s="303" t="s">
        <v>67</v>
      </c>
      <c r="C190" s="302" t="s">
        <v>968</v>
      </c>
    </row>
    <row r="191" spans="1:3" x14ac:dyDescent="0.25">
      <c r="A191" s="302" t="s">
        <v>803</v>
      </c>
      <c r="B191" s="303" t="s">
        <v>67</v>
      </c>
      <c r="C191" s="302" t="s">
        <v>969</v>
      </c>
    </row>
    <row r="192" spans="1:3" x14ac:dyDescent="0.25">
      <c r="A192" s="302" t="s">
        <v>803</v>
      </c>
      <c r="B192" s="303" t="s">
        <v>67</v>
      </c>
      <c r="C192" s="302" t="s">
        <v>970</v>
      </c>
    </row>
    <row r="193" spans="1:3" x14ac:dyDescent="0.25">
      <c r="A193" s="302" t="s">
        <v>803</v>
      </c>
      <c r="B193" s="303" t="s">
        <v>67</v>
      </c>
      <c r="C193" s="302" t="s">
        <v>971</v>
      </c>
    </row>
    <row r="194" spans="1:3" x14ac:dyDescent="0.25">
      <c r="A194" s="302" t="s">
        <v>803</v>
      </c>
      <c r="B194" s="303" t="s">
        <v>67</v>
      </c>
      <c r="C194" s="302" t="s">
        <v>972</v>
      </c>
    </row>
    <row r="195" spans="1:3" x14ac:dyDescent="0.25">
      <c r="A195" s="302" t="s">
        <v>803</v>
      </c>
      <c r="B195" s="303" t="s">
        <v>67</v>
      </c>
      <c r="C195" s="302" t="s">
        <v>973</v>
      </c>
    </row>
    <row r="196" spans="1:3" x14ac:dyDescent="0.25">
      <c r="A196" s="302" t="s">
        <v>803</v>
      </c>
      <c r="B196" s="303" t="s">
        <v>67</v>
      </c>
      <c r="C196" s="302" t="s">
        <v>974</v>
      </c>
    </row>
    <row r="197" spans="1:3" x14ac:dyDescent="0.25">
      <c r="A197" s="302" t="s">
        <v>803</v>
      </c>
      <c r="B197" s="303" t="s">
        <v>67</v>
      </c>
      <c r="C197" s="302" t="s">
        <v>975</v>
      </c>
    </row>
    <row r="198" spans="1:3" x14ac:dyDescent="0.25">
      <c r="A198" s="302" t="s">
        <v>803</v>
      </c>
      <c r="B198" s="303" t="s">
        <v>67</v>
      </c>
      <c r="C198" s="302" t="s">
        <v>976</v>
      </c>
    </row>
    <row r="199" spans="1:3" x14ac:dyDescent="0.25">
      <c r="A199" s="302" t="s">
        <v>803</v>
      </c>
      <c r="B199" s="303" t="s">
        <v>67</v>
      </c>
      <c r="C199" s="302" t="s">
        <v>977</v>
      </c>
    </row>
    <row r="200" spans="1:3" x14ac:dyDescent="0.25">
      <c r="A200" s="302" t="s">
        <v>803</v>
      </c>
      <c r="B200" s="303" t="s">
        <v>67</v>
      </c>
      <c r="C200" s="302" t="s">
        <v>978</v>
      </c>
    </row>
    <row r="201" spans="1:3" x14ac:dyDescent="0.25">
      <c r="A201" s="302" t="s">
        <v>803</v>
      </c>
      <c r="B201" s="303" t="s">
        <v>67</v>
      </c>
      <c r="C201" s="302" t="s">
        <v>979</v>
      </c>
    </row>
    <row r="202" spans="1:3" x14ac:dyDescent="0.25">
      <c r="A202" s="302" t="s">
        <v>803</v>
      </c>
      <c r="B202" s="303" t="s">
        <v>67</v>
      </c>
      <c r="C202" s="302" t="s">
        <v>980</v>
      </c>
    </row>
    <row r="203" spans="1:3" x14ac:dyDescent="0.25">
      <c r="A203" s="302" t="s">
        <v>803</v>
      </c>
      <c r="B203" s="303" t="s">
        <v>67</v>
      </c>
      <c r="C203" s="302" t="s">
        <v>981</v>
      </c>
    </row>
    <row r="204" spans="1:3" x14ac:dyDescent="0.25">
      <c r="A204" s="302" t="s">
        <v>803</v>
      </c>
      <c r="B204" s="303" t="s">
        <v>67</v>
      </c>
      <c r="C204" s="302" t="s">
        <v>982</v>
      </c>
    </row>
    <row r="205" spans="1:3" x14ac:dyDescent="0.25">
      <c r="A205" s="302" t="s">
        <v>803</v>
      </c>
      <c r="B205" s="303" t="s">
        <v>67</v>
      </c>
      <c r="C205" s="302" t="s">
        <v>983</v>
      </c>
    </row>
    <row r="206" spans="1:3" x14ac:dyDescent="0.25">
      <c r="A206" s="302" t="s">
        <v>803</v>
      </c>
      <c r="B206" s="303" t="s">
        <v>67</v>
      </c>
      <c r="C206" s="302" t="s">
        <v>984</v>
      </c>
    </row>
    <row r="207" spans="1:3" x14ac:dyDescent="0.25">
      <c r="A207" s="302" t="s">
        <v>803</v>
      </c>
      <c r="B207" s="303" t="s">
        <v>67</v>
      </c>
      <c r="C207" s="302" t="s">
        <v>985</v>
      </c>
    </row>
    <row r="208" spans="1:3" x14ac:dyDescent="0.25">
      <c r="A208" s="302" t="s">
        <v>803</v>
      </c>
      <c r="B208" s="303" t="s">
        <v>67</v>
      </c>
      <c r="C208" s="302" t="s">
        <v>986</v>
      </c>
    </row>
    <row r="209" spans="1:3" x14ac:dyDescent="0.25">
      <c r="A209" s="302" t="s">
        <v>803</v>
      </c>
      <c r="B209" s="303" t="s">
        <v>67</v>
      </c>
      <c r="C209" s="302" t="s">
        <v>987</v>
      </c>
    </row>
    <row r="210" spans="1:3" x14ac:dyDescent="0.25">
      <c r="A210" s="302" t="s">
        <v>803</v>
      </c>
      <c r="B210" s="303" t="s">
        <v>67</v>
      </c>
      <c r="C210" s="302" t="s">
        <v>988</v>
      </c>
    </row>
    <row r="211" spans="1:3" x14ac:dyDescent="0.25">
      <c r="A211" s="302" t="s">
        <v>803</v>
      </c>
      <c r="B211" s="303" t="s">
        <v>67</v>
      </c>
      <c r="C211" s="302" t="s">
        <v>989</v>
      </c>
    </row>
    <row r="212" spans="1:3" x14ac:dyDescent="0.25">
      <c r="A212" s="302" t="s">
        <v>803</v>
      </c>
      <c r="B212" s="303" t="s">
        <v>67</v>
      </c>
      <c r="C212" s="302" t="s">
        <v>990</v>
      </c>
    </row>
    <row r="213" spans="1:3" x14ac:dyDescent="0.25">
      <c r="A213" s="302" t="s">
        <v>803</v>
      </c>
      <c r="B213" s="303" t="s">
        <v>67</v>
      </c>
      <c r="C213" s="302" t="s">
        <v>991</v>
      </c>
    </row>
    <row r="214" spans="1:3" x14ac:dyDescent="0.25">
      <c r="A214" s="302" t="s">
        <v>803</v>
      </c>
      <c r="B214" s="303" t="s">
        <v>67</v>
      </c>
      <c r="C214" s="302" t="s">
        <v>992</v>
      </c>
    </row>
    <row r="215" spans="1:3" x14ac:dyDescent="0.25">
      <c r="A215" s="302" t="s">
        <v>803</v>
      </c>
      <c r="B215" s="303" t="s">
        <v>67</v>
      </c>
      <c r="C215" s="302" t="s">
        <v>993</v>
      </c>
    </row>
    <row r="216" spans="1:3" x14ac:dyDescent="0.25">
      <c r="A216" s="302" t="s">
        <v>803</v>
      </c>
      <c r="B216" s="303" t="s">
        <v>67</v>
      </c>
      <c r="C216" s="302" t="s">
        <v>994</v>
      </c>
    </row>
    <row r="217" spans="1:3" x14ac:dyDescent="0.25">
      <c r="A217" s="302" t="s">
        <v>803</v>
      </c>
      <c r="B217" s="303" t="s">
        <v>67</v>
      </c>
      <c r="C217" s="302" t="s">
        <v>995</v>
      </c>
    </row>
    <row r="218" spans="1:3" x14ac:dyDescent="0.25">
      <c r="A218" s="302" t="s">
        <v>803</v>
      </c>
      <c r="B218" s="303" t="s">
        <v>67</v>
      </c>
      <c r="C218" s="302" t="s">
        <v>996</v>
      </c>
    </row>
    <row r="219" spans="1:3" x14ac:dyDescent="0.25">
      <c r="A219" s="302" t="s">
        <v>803</v>
      </c>
      <c r="B219" s="303" t="s">
        <v>67</v>
      </c>
      <c r="C219" s="302" t="s">
        <v>997</v>
      </c>
    </row>
    <row r="220" spans="1:3" x14ac:dyDescent="0.25">
      <c r="A220" s="302" t="s">
        <v>803</v>
      </c>
      <c r="B220" s="303" t="s">
        <v>67</v>
      </c>
      <c r="C220" s="302" t="s">
        <v>998</v>
      </c>
    </row>
    <row r="221" spans="1:3" x14ac:dyDescent="0.25">
      <c r="A221" s="302" t="s">
        <v>803</v>
      </c>
      <c r="B221" s="303" t="s">
        <v>67</v>
      </c>
      <c r="C221" s="302" t="s">
        <v>999</v>
      </c>
    </row>
    <row r="222" spans="1:3" x14ac:dyDescent="0.25">
      <c r="A222" s="302" t="s">
        <v>803</v>
      </c>
      <c r="B222" s="303" t="s">
        <v>67</v>
      </c>
      <c r="C222" s="302" t="s">
        <v>1000</v>
      </c>
    </row>
    <row r="223" spans="1:3" x14ac:dyDescent="0.25">
      <c r="A223" s="302" t="s">
        <v>803</v>
      </c>
      <c r="B223" s="303" t="s">
        <v>67</v>
      </c>
      <c r="C223" s="302" t="s">
        <v>1001</v>
      </c>
    </row>
    <row r="224" spans="1:3" x14ac:dyDescent="0.25">
      <c r="A224" s="302" t="s">
        <v>803</v>
      </c>
      <c r="B224" s="303" t="s">
        <v>67</v>
      </c>
      <c r="C224" s="302" t="s">
        <v>1002</v>
      </c>
    </row>
    <row r="225" spans="1:3" x14ac:dyDescent="0.25">
      <c r="A225" s="302" t="s">
        <v>803</v>
      </c>
      <c r="B225" s="303" t="s">
        <v>67</v>
      </c>
      <c r="C225" s="302" t="s">
        <v>1003</v>
      </c>
    </row>
    <row r="226" spans="1:3" x14ac:dyDescent="0.25">
      <c r="A226" s="302" t="s">
        <v>803</v>
      </c>
      <c r="B226" s="303" t="s">
        <v>67</v>
      </c>
      <c r="C226" s="302" t="s">
        <v>1004</v>
      </c>
    </row>
    <row r="227" spans="1:3" x14ac:dyDescent="0.25">
      <c r="A227" s="302" t="s">
        <v>803</v>
      </c>
      <c r="B227" s="303" t="s">
        <v>67</v>
      </c>
      <c r="C227" s="302" t="s">
        <v>1005</v>
      </c>
    </row>
    <row r="228" spans="1:3" x14ac:dyDescent="0.25">
      <c r="A228" s="302" t="s">
        <v>803</v>
      </c>
      <c r="B228" s="303" t="s">
        <v>67</v>
      </c>
      <c r="C228" s="302" t="s">
        <v>1006</v>
      </c>
    </row>
    <row r="229" spans="1:3" x14ac:dyDescent="0.25">
      <c r="A229" s="302" t="s">
        <v>803</v>
      </c>
      <c r="B229" s="303" t="s">
        <v>67</v>
      </c>
      <c r="C229" s="302" t="s">
        <v>1007</v>
      </c>
    </row>
    <row r="230" spans="1:3" x14ac:dyDescent="0.25">
      <c r="A230" s="302" t="s">
        <v>803</v>
      </c>
      <c r="B230" s="303" t="s">
        <v>67</v>
      </c>
      <c r="C230" s="302" t="s">
        <v>1008</v>
      </c>
    </row>
    <row r="231" spans="1:3" x14ac:dyDescent="0.25">
      <c r="A231" s="302" t="s">
        <v>803</v>
      </c>
      <c r="B231" s="303" t="s">
        <v>67</v>
      </c>
      <c r="C231" s="302" t="s">
        <v>1009</v>
      </c>
    </row>
    <row r="232" spans="1:3" x14ac:dyDescent="0.25">
      <c r="A232" s="302" t="s">
        <v>803</v>
      </c>
      <c r="B232" s="303" t="s">
        <v>67</v>
      </c>
      <c r="C232" s="302" t="s">
        <v>1010</v>
      </c>
    </row>
    <row r="233" spans="1:3" x14ac:dyDescent="0.25">
      <c r="A233" s="302" t="s">
        <v>803</v>
      </c>
      <c r="B233" s="303" t="s">
        <v>67</v>
      </c>
      <c r="C233" s="302" t="s">
        <v>1011</v>
      </c>
    </row>
    <row r="234" spans="1:3" x14ac:dyDescent="0.25">
      <c r="A234" s="302" t="s">
        <v>803</v>
      </c>
      <c r="B234" s="303" t="s">
        <v>67</v>
      </c>
      <c r="C234" s="302" t="s">
        <v>1012</v>
      </c>
    </row>
    <row r="235" spans="1:3" x14ac:dyDescent="0.25">
      <c r="A235" s="302" t="s">
        <v>803</v>
      </c>
      <c r="B235" s="303" t="s">
        <v>67</v>
      </c>
      <c r="C235" s="302" t="s">
        <v>1013</v>
      </c>
    </row>
    <row r="236" spans="1:3" x14ac:dyDescent="0.25">
      <c r="A236" s="302" t="s">
        <v>803</v>
      </c>
      <c r="B236" s="303" t="s">
        <v>67</v>
      </c>
      <c r="C236" s="302" t="s">
        <v>1014</v>
      </c>
    </row>
    <row r="237" spans="1:3" x14ac:dyDescent="0.25">
      <c r="A237" s="302" t="s">
        <v>803</v>
      </c>
      <c r="B237" s="303" t="s">
        <v>67</v>
      </c>
      <c r="C237" s="302" t="s">
        <v>1015</v>
      </c>
    </row>
    <row r="238" spans="1:3" x14ac:dyDescent="0.25">
      <c r="A238" s="302" t="s">
        <v>803</v>
      </c>
      <c r="B238" s="303" t="s">
        <v>67</v>
      </c>
      <c r="C238" s="302" t="s">
        <v>1016</v>
      </c>
    </row>
    <row r="239" spans="1:3" x14ac:dyDescent="0.25">
      <c r="A239" s="302" t="s">
        <v>803</v>
      </c>
      <c r="B239" s="303" t="s">
        <v>67</v>
      </c>
      <c r="C239" s="302" t="s">
        <v>1017</v>
      </c>
    </row>
    <row r="240" spans="1:3" x14ac:dyDescent="0.25">
      <c r="A240" s="302" t="s">
        <v>803</v>
      </c>
      <c r="B240" s="303" t="s">
        <v>67</v>
      </c>
      <c r="C240" s="302" t="s">
        <v>1018</v>
      </c>
    </row>
    <row r="241" spans="1:3" x14ac:dyDescent="0.25">
      <c r="A241" s="302" t="s">
        <v>803</v>
      </c>
      <c r="B241" s="303" t="s">
        <v>67</v>
      </c>
      <c r="C241" s="302" t="s">
        <v>1019</v>
      </c>
    </row>
    <row r="242" spans="1:3" x14ac:dyDescent="0.25">
      <c r="A242" s="302" t="s">
        <v>803</v>
      </c>
      <c r="B242" s="303" t="s">
        <v>67</v>
      </c>
      <c r="C242" s="302" t="s">
        <v>1020</v>
      </c>
    </row>
    <row r="243" spans="1:3" x14ac:dyDescent="0.25">
      <c r="A243" s="302" t="s">
        <v>803</v>
      </c>
      <c r="B243" s="303" t="s">
        <v>67</v>
      </c>
      <c r="C243" s="302" t="s">
        <v>1021</v>
      </c>
    </row>
    <row r="244" spans="1:3" x14ac:dyDescent="0.25">
      <c r="A244" s="302" t="s">
        <v>803</v>
      </c>
      <c r="B244" s="303" t="s">
        <v>67</v>
      </c>
      <c r="C244" s="302" t="s">
        <v>1022</v>
      </c>
    </row>
    <row r="245" spans="1:3" x14ac:dyDescent="0.25">
      <c r="A245" s="302" t="s">
        <v>803</v>
      </c>
      <c r="B245" s="303" t="s">
        <v>67</v>
      </c>
      <c r="C245" s="302" t="s">
        <v>1023</v>
      </c>
    </row>
    <row r="246" spans="1:3" x14ac:dyDescent="0.25">
      <c r="A246" s="302" t="s">
        <v>803</v>
      </c>
      <c r="B246" s="303" t="s">
        <v>67</v>
      </c>
      <c r="C246" s="302" t="s">
        <v>1024</v>
      </c>
    </row>
    <row r="247" spans="1:3" x14ac:dyDescent="0.25">
      <c r="A247" s="302" t="s">
        <v>803</v>
      </c>
      <c r="B247" s="303" t="s">
        <v>67</v>
      </c>
      <c r="C247" s="302" t="s">
        <v>1025</v>
      </c>
    </row>
    <row r="248" spans="1:3" x14ac:dyDescent="0.25">
      <c r="A248" s="302" t="s">
        <v>803</v>
      </c>
      <c r="B248" s="303" t="s">
        <v>67</v>
      </c>
      <c r="C248" s="302" t="s">
        <v>1026</v>
      </c>
    </row>
    <row r="249" spans="1:3" x14ac:dyDescent="0.25">
      <c r="A249" s="302" t="s">
        <v>803</v>
      </c>
      <c r="B249" s="303" t="s">
        <v>67</v>
      </c>
      <c r="C249" s="302" t="s">
        <v>1027</v>
      </c>
    </row>
    <row r="250" spans="1:3" x14ac:dyDescent="0.25">
      <c r="A250" s="302" t="s">
        <v>803</v>
      </c>
      <c r="B250" s="303" t="s">
        <v>67</v>
      </c>
      <c r="C250" s="302" t="s">
        <v>1028</v>
      </c>
    </row>
    <row r="251" spans="1:3" x14ac:dyDescent="0.25">
      <c r="A251" s="302" t="s">
        <v>803</v>
      </c>
      <c r="B251" s="303" t="s">
        <v>67</v>
      </c>
      <c r="C251" s="302" t="s">
        <v>1029</v>
      </c>
    </row>
    <row r="252" spans="1:3" x14ac:dyDescent="0.25">
      <c r="A252" s="302" t="s">
        <v>803</v>
      </c>
      <c r="B252" s="303" t="s">
        <v>67</v>
      </c>
      <c r="C252" s="302" t="s">
        <v>1030</v>
      </c>
    </row>
    <row r="253" spans="1:3" x14ac:dyDescent="0.25">
      <c r="A253" s="302" t="s">
        <v>803</v>
      </c>
      <c r="B253" s="303" t="s">
        <v>67</v>
      </c>
      <c r="C253" s="302" t="s">
        <v>1031</v>
      </c>
    </row>
    <row r="254" spans="1:3" x14ac:dyDescent="0.25">
      <c r="A254" s="309" t="s">
        <v>803</v>
      </c>
      <c r="B254" s="303" t="s">
        <v>67</v>
      </c>
      <c r="C254" s="309" t="s">
        <v>1032</v>
      </c>
    </row>
    <row r="255" spans="1:3" x14ac:dyDescent="0.25">
      <c r="A255" s="302" t="s">
        <v>803</v>
      </c>
      <c r="B255" s="303" t="s">
        <v>67</v>
      </c>
      <c r="C255" s="303" t="s">
        <v>1033</v>
      </c>
    </row>
    <row r="256" spans="1:3" x14ac:dyDescent="0.25">
      <c r="A256" s="302" t="s">
        <v>803</v>
      </c>
      <c r="B256" s="303" t="s">
        <v>67</v>
      </c>
      <c r="C256" s="306" t="s">
        <v>1034</v>
      </c>
    </row>
    <row r="257" spans="1:3" x14ac:dyDescent="0.25">
      <c r="A257" s="302" t="s">
        <v>803</v>
      </c>
      <c r="B257" s="303" t="s">
        <v>67</v>
      </c>
      <c r="C257" s="302" t="s">
        <v>1035</v>
      </c>
    </row>
    <row r="258" spans="1:3" x14ac:dyDescent="0.25">
      <c r="A258" s="302" t="s">
        <v>803</v>
      </c>
      <c r="B258" s="303" t="s">
        <v>67</v>
      </c>
      <c r="C258" s="302" t="s">
        <v>1036</v>
      </c>
    </row>
    <row r="259" spans="1:3" x14ac:dyDescent="0.25">
      <c r="A259" s="302" t="s">
        <v>803</v>
      </c>
      <c r="B259" s="303" t="s">
        <v>67</v>
      </c>
      <c r="C259" s="302" t="s">
        <v>1037</v>
      </c>
    </row>
    <row r="260" spans="1:3" x14ac:dyDescent="0.25">
      <c r="A260" s="302" t="s">
        <v>803</v>
      </c>
      <c r="B260" s="303" t="s">
        <v>67</v>
      </c>
      <c r="C260" s="302" t="s">
        <v>1038</v>
      </c>
    </row>
    <row r="261" spans="1:3" x14ac:dyDescent="0.25">
      <c r="A261" s="302" t="s">
        <v>803</v>
      </c>
      <c r="B261" s="303" t="s">
        <v>67</v>
      </c>
      <c r="C261" s="302" t="s">
        <v>1039</v>
      </c>
    </row>
    <row r="262" spans="1:3" x14ac:dyDescent="0.25">
      <c r="A262" s="302" t="s">
        <v>783</v>
      </c>
      <c r="B262" s="303" t="s">
        <v>67</v>
      </c>
      <c r="C262" s="309" t="s">
        <v>1040</v>
      </c>
    </row>
    <row r="263" spans="1:3" x14ac:dyDescent="0.25">
      <c r="A263" s="302" t="s">
        <v>803</v>
      </c>
      <c r="B263" s="303" t="s">
        <v>67</v>
      </c>
      <c r="C263" s="302" t="s">
        <v>1041</v>
      </c>
    </row>
    <row r="264" spans="1:3" x14ac:dyDescent="0.25">
      <c r="A264" s="302" t="s">
        <v>803</v>
      </c>
      <c r="B264" s="303" t="s">
        <v>67</v>
      </c>
      <c r="C264" s="302" t="s">
        <v>1042</v>
      </c>
    </row>
    <row r="265" spans="1:3" x14ac:dyDescent="0.25">
      <c r="A265" s="302" t="s">
        <v>803</v>
      </c>
      <c r="B265" s="303" t="s">
        <v>67</v>
      </c>
      <c r="C265" s="302" t="s">
        <v>1043</v>
      </c>
    </row>
    <row r="266" spans="1:3" x14ac:dyDescent="0.25">
      <c r="A266" s="302" t="s">
        <v>803</v>
      </c>
      <c r="B266" s="303" t="s">
        <v>67</v>
      </c>
      <c r="C266" s="302" t="s">
        <v>1044</v>
      </c>
    </row>
    <row r="267" spans="1:3" x14ac:dyDescent="0.25">
      <c r="A267" s="302" t="s">
        <v>803</v>
      </c>
      <c r="B267" s="303" t="s">
        <v>67</v>
      </c>
      <c r="C267" s="302" t="s">
        <v>1045</v>
      </c>
    </row>
    <row r="268" spans="1:3" x14ac:dyDescent="0.25">
      <c r="A268" s="302" t="s">
        <v>803</v>
      </c>
      <c r="B268" s="303" t="s">
        <v>67</v>
      </c>
      <c r="C268" s="302" t="s">
        <v>1046</v>
      </c>
    </row>
    <row r="269" spans="1:3" x14ac:dyDescent="0.25">
      <c r="A269" s="302" t="s">
        <v>803</v>
      </c>
      <c r="B269" s="303" t="s">
        <v>67</v>
      </c>
      <c r="C269" s="302" t="s">
        <v>1047</v>
      </c>
    </row>
    <row r="270" spans="1:3" x14ac:dyDescent="0.25">
      <c r="A270" s="302" t="s">
        <v>803</v>
      </c>
      <c r="B270" s="303" t="s">
        <v>67</v>
      </c>
      <c r="C270" s="302" t="s">
        <v>1048</v>
      </c>
    </row>
    <row r="271" spans="1:3" x14ac:dyDescent="0.25">
      <c r="A271" s="302" t="s">
        <v>803</v>
      </c>
      <c r="B271" s="303" t="s">
        <v>67</v>
      </c>
      <c r="C271" s="302" t="s">
        <v>1049</v>
      </c>
    </row>
    <row r="272" spans="1:3" x14ac:dyDescent="0.25">
      <c r="A272" s="302" t="s">
        <v>803</v>
      </c>
      <c r="B272" s="303" t="s">
        <v>67</v>
      </c>
      <c r="C272" s="307" t="s">
        <v>1050</v>
      </c>
    </row>
    <row r="273" spans="1:3" x14ac:dyDescent="0.25">
      <c r="A273" s="302" t="s">
        <v>803</v>
      </c>
      <c r="B273" s="303" t="s">
        <v>67</v>
      </c>
      <c r="C273" s="302" t="s">
        <v>1051</v>
      </c>
    </row>
    <row r="274" spans="1:3" x14ac:dyDescent="0.25">
      <c r="A274" s="302" t="s">
        <v>803</v>
      </c>
      <c r="B274" s="303" t="s">
        <v>67</v>
      </c>
      <c r="C274" s="302" t="s">
        <v>1052</v>
      </c>
    </row>
    <row r="275" spans="1:3" x14ac:dyDescent="0.25">
      <c r="A275" s="302" t="s">
        <v>803</v>
      </c>
      <c r="B275" s="303" t="s">
        <v>67</v>
      </c>
      <c r="C275" s="302" t="s">
        <v>1053</v>
      </c>
    </row>
    <row r="276" spans="1:3" x14ac:dyDescent="0.25">
      <c r="A276" s="302" t="s">
        <v>803</v>
      </c>
      <c r="B276" s="303" t="s">
        <v>67</v>
      </c>
      <c r="C276" s="302" t="s">
        <v>1054</v>
      </c>
    </row>
    <row r="277" spans="1:3" x14ac:dyDescent="0.25">
      <c r="A277" s="302" t="s">
        <v>803</v>
      </c>
      <c r="B277" s="303" t="s">
        <v>67</v>
      </c>
      <c r="C277" s="302" t="s">
        <v>1055</v>
      </c>
    </row>
    <row r="278" spans="1:3" x14ac:dyDescent="0.25">
      <c r="A278" s="302" t="s">
        <v>803</v>
      </c>
      <c r="B278" s="303" t="s">
        <v>67</v>
      </c>
      <c r="C278" s="302" t="s">
        <v>1056</v>
      </c>
    </row>
    <row r="279" spans="1:3" x14ac:dyDescent="0.25">
      <c r="A279" s="302" t="s">
        <v>803</v>
      </c>
      <c r="B279" s="303" t="s">
        <v>67</v>
      </c>
      <c r="C279" s="302" t="s">
        <v>1057</v>
      </c>
    </row>
    <row r="280" spans="1:3" x14ac:dyDescent="0.25">
      <c r="A280" s="302" t="s">
        <v>803</v>
      </c>
      <c r="B280" s="303" t="s">
        <v>67</v>
      </c>
      <c r="C280" s="302" t="s">
        <v>1058</v>
      </c>
    </row>
    <row r="281" spans="1:3" x14ac:dyDescent="0.25">
      <c r="A281" s="302" t="s">
        <v>803</v>
      </c>
      <c r="B281" s="303" t="s">
        <v>67</v>
      </c>
      <c r="C281" s="302" t="s">
        <v>1059</v>
      </c>
    </row>
    <row r="282" spans="1:3" x14ac:dyDescent="0.25">
      <c r="A282" s="302" t="s">
        <v>803</v>
      </c>
      <c r="B282" s="303" t="s">
        <v>67</v>
      </c>
      <c r="C282" s="302" t="s">
        <v>1060</v>
      </c>
    </row>
    <row r="283" spans="1:3" x14ac:dyDescent="0.25">
      <c r="A283" s="302" t="s">
        <v>803</v>
      </c>
      <c r="B283" s="303" t="s">
        <v>67</v>
      </c>
      <c r="C283" s="302" t="s">
        <v>1061</v>
      </c>
    </row>
    <row r="284" spans="1:3" x14ac:dyDescent="0.25">
      <c r="A284" s="302" t="s">
        <v>803</v>
      </c>
      <c r="B284" s="303" t="s">
        <v>67</v>
      </c>
      <c r="C284" s="302" t="s">
        <v>1062</v>
      </c>
    </row>
    <row r="285" spans="1:3" x14ac:dyDescent="0.25">
      <c r="A285" s="302" t="s">
        <v>803</v>
      </c>
      <c r="B285" s="303" t="s">
        <v>67</v>
      </c>
      <c r="C285" s="302" t="s">
        <v>1063</v>
      </c>
    </row>
    <row r="286" spans="1:3" x14ac:dyDescent="0.25">
      <c r="A286" s="302" t="s">
        <v>803</v>
      </c>
      <c r="B286" s="303" t="s">
        <v>67</v>
      </c>
      <c r="C286" s="302" t="s">
        <v>1064</v>
      </c>
    </row>
    <row r="287" spans="1:3" x14ac:dyDescent="0.25">
      <c r="A287" s="302" t="s">
        <v>803</v>
      </c>
      <c r="B287" s="303" t="s">
        <v>67</v>
      </c>
      <c r="C287" s="302" t="s">
        <v>1065</v>
      </c>
    </row>
    <row r="288" spans="1:3" x14ac:dyDescent="0.25">
      <c r="A288" s="302" t="s">
        <v>803</v>
      </c>
      <c r="B288" s="303" t="s">
        <v>67</v>
      </c>
      <c r="C288" s="302" t="s">
        <v>1066</v>
      </c>
    </row>
    <row r="289" spans="1:3" x14ac:dyDescent="0.25">
      <c r="A289" s="302" t="s">
        <v>803</v>
      </c>
      <c r="B289" s="303" t="s">
        <v>67</v>
      </c>
      <c r="C289" s="302" t="s">
        <v>1067</v>
      </c>
    </row>
    <row r="290" spans="1:3" x14ac:dyDescent="0.25">
      <c r="A290" s="302" t="s">
        <v>803</v>
      </c>
      <c r="B290" s="303" t="s">
        <v>67</v>
      </c>
      <c r="C290" s="302" t="s">
        <v>1068</v>
      </c>
    </row>
    <row r="291" spans="1:3" x14ac:dyDescent="0.25">
      <c r="A291" s="302" t="s">
        <v>803</v>
      </c>
      <c r="B291" s="303" t="s">
        <v>67</v>
      </c>
      <c r="C291" s="302" t="s">
        <v>1069</v>
      </c>
    </row>
    <row r="292" spans="1:3" x14ac:dyDescent="0.25">
      <c r="A292" s="302" t="s">
        <v>803</v>
      </c>
      <c r="B292" s="303" t="s">
        <v>67</v>
      </c>
      <c r="C292" s="302" t="s">
        <v>1070</v>
      </c>
    </row>
    <row r="293" spans="1:3" x14ac:dyDescent="0.25">
      <c r="A293" s="302" t="s">
        <v>803</v>
      </c>
      <c r="B293" s="303" t="s">
        <v>67</v>
      </c>
      <c r="C293" s="302" t="s">
        <v>1071</v>
      </c>
    </row>
    <row r="294" spans="1:3" x14ac:dyDescent="0.25">
      <c r="A294" s="302" t="s">
        <v>803</v>
      </c>
      <c r="B294" s="303" t="s">
        <v>67</v>
      </c>
      <c r="C294" s="302" t="s">
        <v>1072</v>
      </c>
    </row>
    <row r="295" spans="1:3" x14ac:dyDescent="0.25">
      <c r="A295" s="302" t="s">
        <v>803</v>
      </c>
      <c r="B295" s="303" t="s">
        <v>67</v>
      </c>
      <c r="C295" s="302" t="s">
        <v>1073</v>
      </c>
    </row>
    <row r="296" spans="1:3" x14ac:dyDescent="0.25">
      <c r="A296" s="302" t="s">
        <v>803</v>
      </c>
      <c r="B296" s="303" t="s">
        <v>67</v>
      </c>
      <c r="C296" s="302" t="s">
        <v>1074</v>
      </c>
    </row>
    <row r="297" spans="1:3" x14ac:dyDescent="0.25">
      <c r="A297" s="302" t="s">
        <v>803</v>
      </c>
      <c r="B297" s="303" t="s">
        <v>67</v>
      </c>
      <c r="C297" s="302" t="s">
        <v>1075</v>
      </c>
    </row>
    <row r="298" spans="1:3" x14ac:dyDescent="0.25">
      <c r="A298" s="302" t="s">
        <v>803</v>
      </c>
      <c r="B298" s="303" t="s">
        <v>67</v>
      </c>
      <c r="C298" s="302" t="s">
        <v>1076</v>
      </c>
    </row>
    <row r="299" spans="1:3" x14ac:dyDescent="0.25">
      <c r="A299" s="302" t="s">
        <v>803</v>
      </c>
      <c r="B299" s="303" t="s">
        <v>67</v>
      </c>
      <c r="C299" s="302" t="s">
        <v>1077</v>
      </c>
    </row>
    <row r="300" spans="1:3" x14ac:dyDescent="0.25">
      <c r="A300" s="302" t="s">
        <v>803</v>
      </c>
      <c r="B300" s="303" t="s">
        <v>67</v>
      </c>
      <c r="C300" s="302" t="s">
        <v>1078</v>
      </c>
    </row>
    <row r="301" spans="1:3" x14ac:dyDescent="0.25">
      <c r="A301" s="302" t="s">
        <v>803</v>
      </c>
      <c r="B301" s="303" t="s">
        <v>67</v>
      </c>
      <c r="C301" s="302" t="s">
        <v>1079</v>
      </c>
    </row>
    <row r="302" spans="1:3" x14ac:dyDescent="0.25">
      <c r="A302" s="302" t="s">
        <v>803</v>
      </c>
      <c r="B302" s="303" t="s">
        <v>67</v>
      </c>
      <c r="C302" s="302" t="s">
        <v>1080</v>
      </c>
    </row>
    <row r="303" spans="1:3" x14ac:dyDescent="0.25">
      <c r="A303" s="302" t="s">
        <v>803</v>
      </c>
      <c r="B303" s="303" t="s">
        <v>67</v>
      </c>
      <c r="C303" s="302" t="s">
        <v>1081</v>
      </c>
    </row>
    <row r="304" spans="1:3" x14ac:dyDescent="0.25">
      <c r="A304" s="302" t="s">
        <v>783</v>
      </c>
      <c r="B304" s="303" t="s">
        <v>67</v>
      </c>
      <c r="C304" s="302" t="s">
        <v>1082</v>
      </c>
    </row>
    <row r="305" spans="1:3" x14ac:dyDescent="0.25">
      <c r="A305" s="302" t="s">
        <v>783</v>
      </c>
      <c r="B305" s="303" t="s">
        <v>67</v>
      </c>
      <c r="C305" s="302" t="s">
        <v>1083</v>
      </c>
    </row>
    <row r="306" spans="1:3" x14ac:dyDescent="0.25">
      <c r="A306" s="302" t="s">
        <v>783</v>
      </c>
      <c r="B306" s="303" t="s">
        <v>67</v>
      </c>
      <c r="C306" s="302" t="s">
        <v>1084</v>
      </c>
    </row>
    <row r="307" spans="1:3" x14ac:dyDescent="0.25">
      <c r="A307" s="302" t="s">
        <v>936</v>
      </c>
      <c r="B307" s="303" t="s">
        <v>67</v>
      </c>
      <c r="C307" s="302" t="s">
        <v>1085</v>
      </c>
    </row>
    <row r="308" spans="1:3" x14ac:dyDescent="0.25">
      <c r="A308" s="302" t="s">
        <v>783</v>
      </c>
      <c r="B308" s="303" t="s">
        <v>67</v>
      </c>
      <c r="C308" s="302" t="s">
        <v>1086</v>
      </c>
    </row>
    <row r="309" spans="1:3" x14ac:dyDescent="0.25">
      <c r="A309" s="302" t="s">
        <v>783</v>
      </c>
      <c r="B309" s="303" t="s">
        <v>67</v>
      </c>
      <c r="C309" s="302" t="s">
        <v>1087</v>
      </c>
    </row>
    <row r="310" spans="1:3" x14ac:dyDescent="0.25">
      <c r="A310" s="302" t="s">
        <v>783</v>
      </c>
      <c r="B310" s="303" t="s">
        <v>67</v>
      </c>
      <c r="C310" s="302" t="s">
        <v>1088</v>
      </c>
    </row>
    <row r="311" spans="1:3" x14ac:dyDescent="0.25">
      <c r="A311" s="302" t="s">
        <v>783</v>
      </c>
      <c r="B311" s="303" t="s">
        <v>67</v>
      </c>
      <c r="C311" s="302" t="s">
        <v>1089</v>
      </c>
    </row>
    <row r="312" spans="1:3" x14ac:dyDescent="0.25">
      <c r="A312" s="302" t="s">
        <v>783</v>
      </c>
      <c r="B312" s="303" t="s">
        <v>794</v>
      </c>
      <c r="C312" s="302" t="s">
        <v>1090</v>
      </c>
    </row>
    <row r="313" spans="1:3" x14ac:dyDescent="0.25">
      <c r="A313" s="302" t="s">
        <v>783</v>
      </c>
      <c r="B313" s="303" t="s">
        <v>794</v>
      </c>
      <c r="C313" s="302" t="s">
        <v>1091</v>
      </c>
    </row>
    <row r="314" spans="1:3" x14ac:dyDescent="0.25">
      <c r="A314" s="302" t="s">
        <v>783</v>
      </c>
      <c r="B314" s="303" t="s">
        <v>794</v>
      </c>
      <c r="C314" s="302" t="s">
        <v>1092</v>
      </c>
    </row>
    <row r="315" spans="1:3" x14ac:dyDescent="0.25">
      <c r="A315" s="302" t="s">
        <v>783</v>
      </c>
      <c r="B315" s="303" t="s">
        <v>794</v>
      </c>
      <c r="C315" s="302" t="s">
        <v>1093</v>
      </c>
    </row>
    <row r="316" spans="1:3" x14ac:dyDescent="0.25">
      <c r="A316" s="302" t="s">
        <v>783</v>
      </c>
      <c r="B316" s="303" t="s">
        <v>794</v>
      </c>
      <c r="C316" s="302" t="s">
        <v>1094</v>
      </c>
    </row>
    <row r="317" spans="1:3" x14ac:dyDescent="0.25">
      <c r="A317" s="302" t="s">
        <v>783</v>
      </c>
      <c r="B317" s="303" t="s">
        <v>794</v>
      </c>
      <c r="C317" s="302" t="s">
        <v>1095</v>
      </c>
    </row>
    <row r="318" spans="1:3" x14ac:dyDescent="0.25">
      <c r="A318" s="302" t="s">
        <v>783</v>
      </c>
      <c r="B318" s="303" t="s">
        <v>794</v>
      </c>
      <c r="C318" s="302" t="s">
        <v>1096</v>
      </c>
    </row>
    <row r="319" spans="1:3" x14ac:dyDescent="0.25">
      <c r="A319" s="302" t="s">
        <v>783</v>
      </c>
      <c r="B319" s="303" t="s">
        <v>797</v>
      </c>
      <c r="C319" s="302" t="s">
        <v>1097</v>
      </c>
    </row>
    <row r="320" spans="1:3" x14ac:dyDescent="0.25">
      <c r="A320" s="302" t="s">
        <v>783</v>
      </c>
      <c r="B320" s="303" t="s">
        <v>799</v>
      </c>
      <c r="C320" s="302" t="s">
        <v>1098</v>
      </c>
    </row>
    <row r="321" spans="1:3" x14ac:dyDescent="0.25">
      <c r="A321" s="302" t="s">
        <v>783</v>
      </c>
      <c r="B321" s="303" t="s">
        <v>799</v>
      </c>
      <c r="C321" s="302" t="s">
        <v>1099</v>
      </c>
    </row>
    <row r="322" spans="1:3" x14ac:dyDescent="0.25">
      <c r="A322" s="302" t="s">
        <v>783</v>
      </c>
      <c r="B322" s="303" t="s">
        <v>799</v>
      </c>
      <c r="C322" s="302" t="s">
        <v>1100</v>
      </c>
    </row>
    <row r="323" spans="1:3" x14ac:dyDescent="0.25">
      <c r="A323" s="302" t="s">
        <v>783</v>
      </c>
      <c r="B323" s="303" t="s">
        <v>799</v>
      </c>
      <c r="C323" s="302" t="s">
        <v>1101</v>
      </c>
    </row>
    <row r="324" spans="1:3" x14ac:dyDescent="0.25">
      <c r="A324" s="302" t="s">
        <v>783</v>
      </c>
      <c r="B324" s="303" t="s">
        <v>799</v>
      </c>
      <c r="C324" s="302" t="s">
        <v>1102</v>
      </c>
    </row>
    <row r="325" spans="1:3" x14ac:dyDescent="0.25">
      <c r="A325" s="302" t="s">
        <v>783</v>
      </c>
      <c r="B325" s="303" t="s">
        <v>799</v>
      </c>
      <c r="C325" s="302" t="s">
        <v>1103</v>
      </c>
    </row>
    <row r="326" spans="1:3" x14ac:dyDescent="0.25">
      <c r="A326" s="302" t="s">
        <v>783</v>
      </c>
      <c r="B326" s="303" t="s">
        <v>799</v>
      </c>
      <c r="C326" s="302" t="s">
        <v>1104</v>
      </c>
    </row>
    <row r="327" spans="1:3" x14ac:dyDescent="0.25">
      <c r="A327" s="302" t="s">
        <v>783</v>
      </c>
      <c r="B327" s="303" t="s">
        <v>799</v>
      </c>
      <c r="C327" s="302" t="s">
        <v>1105</v>
      </c>
    </row>
    <row r="328" spans="1:3" x14ac:dyDescent="0.25">
      <c r="A328" s="302" t="s">
        <v>783</v>
      </c>
      <c r="B328" s="303" t="s">
        <v>799</v>
      </c>
      <c r="C328" s="306" t="s">
        <v>1106</v>
      </c>
    </row>
    <row r="329" spans="1:3" x14ac:dyDescent="0.25">
      <c r="A329" s="302" t="s">
        <v>783</v>
      </c>
      <c r="B329" s="303" t="s">
        <v>799</v>
      </c>
      <c r="C329" s="302" t="s">
        <v>1107</v>
      </c>
    </row>
    <row r="330" spans="1:3" x14ac:dyDescent="0.25">
      <c r="A330" s="302" t="s">
        <v>783</v>
      </c>
      <c r="B330" s="303" t="s">
        <v>799</v>
      </c>
      <c r="C330" s="302" t="s">
        <v>1108</v>
      </c>
    </row>
    <row r="331" spans="1:3" x14ac:dyDescent="0.25">
      <c r="A331" s="302" t="s">
        <v>783</v>
      </c>
      <c r="B331" s="303" t="s">
        <v>799</v>
      </c>
      <c r="C331" s="302" t="s">
        <v>1109</v>
      </c>
    </row>
    <row r="332" spans="1:3" x14ac:dyDescent="0.25">
      <c r="A332" s="302" t="s">
        <v>783</v>
      </c>
      <c r="B332" s="303" t="s">
        <v>799</v>
      </c>
      <c r="C332" s="302" t="s">
        <v>1110</v>
      </c>
    </row>
    <row r="333" spans="1:3" x14ac:dyDescent="0.25">
      <c r="A333" s="302" t="s">
        <v>783</v>
      </c>
      <c r="B333" s="303" t="s">
        <v>799</v>
      </c>
      <c r="C333" s="302" t="s">
        <v>1111</v>
      </c>
    </row>
    <row r="334" spans="1:3" x14ac:dyDescent="0.25">
      <c r="A334" s="302" t="s">
        <v>783</v>
      </c>
      <c r="B334" s="303" t="s">
        <v>799</v>
      </c>
      <c r="C334" s="302" t="s">
        <v>1112</v>
      </c>
    </row>
    <row r="335" spans="1:3" x14ac:dyDescent="0.25">
      <c r="A335" s="302" t="s">
        <v>783</v>
      </c>
      <c r="B335" s="303" t="s">
        <v>799</v>
      </c>
      <c r="C335" s="306" t="s">
        <v>1113</v>
      </c>
    </row>
    <row r="336" spans="1:3" x14ac:dyDescent="0.25">
      <c r="A336" s="302" t="s">
        <v>783</v>
      </c>
      <c r="B336" s="303" t="s">
        <v>799</v>
      </c>
      <c r="C336" s="302" t="s">
        <v>1114</v>
      </c>
    </row>
    <row r="337" spans="1:3" x14ac:dyDescent="0.25">
      <c r="A337" s="302" t="s">
        <v>783</v>
      </c>
      <c r="B337" s="303" t="s">
        <v>799</v>
      </c>
      <c r="C337" s="302" t="s">
        <v>1115</v>
      </c>
    </row>
    <row r="338" spans="1:3" x14ac:dyDescent="0.25">
      <c r="A338" s="302" t="s">
        <v>783</v>
      </c>
      <c r="B338" s="303" t="s">
        <v>799</v>
      </c>
      <c r="C338" s="302" t="s">
        <v>1116</v>
      </c>
    </row>
    <row r="339" spans="1:3" x14ac:dyDescent="0.25">
      <c r="A339" s="302" t="s">
        <v>783</v>
      </c>
      <c r="B339" s="303" t="s">
        <v>799</v>
      </c>
      <c r="C339" s="302" t="s">
        <v>1117</v>
      </c>
    </row>
    <row r="340" spans="1:3" x14ac:dyDescent="0.25">
      <c r="A340" s="302" t="s">
        <v>783</v>
      </c>
      <c r="B340" s="303" t="s">
        <v>799</v>
      </c>
      <c r="C340" s="302" t="s">
        <v>1118</v>
      </c>
    </row>
    <row r="341" spans="1:3" x14ac:dyDescent="0.25">
      <c r="A341" s="302" t="s">
        <v>783</v>
      </c>
      <c r="B341" s="303" t="s">
        <v>799</v>
      </c>
      <c r="C341" s="302" t="s">
        <v>1119</v>
      </c>
    </row>
    <row r="342" spans="1:3" x14ac:dyDescent="0.25">
      <c r="A342" s="302" t="s">
        <v>783</v>
      </c>
      <c r="B342" s="303" t="s">
        <v>799</v>
      </c>
      <c r="C342" s="302" t="s">
        <v>1120</v>
      </c>
    </row>
    <row r="343" spans="1:3" x14ac:dyDescent="0.25">
      <c r="A343" s="302" t="s">
        <v>783</v>
      </c>
      <c r="B343" s="303" t="s">
        <v>799</v>
      </c>
      <c r="C343" s="302" t="s">
        <v>1121</v>
      </c>
    </row>
    <row r="344" spans="1:3" x14ac:dyDescent="0.25">
      <c r="A344" s="302" t="s">
        <v>783</v>
      </c>
      <c r="B344" s="303" t="s">
        <v>799</v>
      </c>
      <c r="C344" s="302" t="s">
        <v>1122</v>
      </c>
    </row>
    <row r="345" spans="1:3" x14ac:dyDescent="0.25">
      <c r="A345" s="302" t="s">
        <v>783</v>
      </c>
      <c r="B345" s="303" t="s">
        <v>799</v>
      </c>
      <c r="C345" s="302" t="s">
        <v>1123</v>
      </c>
    </row>
    <row r="346" spans="1:3" x14ac:dyDescent="0.25">
      <c r="A346" s="302" t="s">
        <v>783</v>
      </c>
      <c r="B346" s="303" t="s">
        <v>799</v>
      </c>
      <c r="C346" s="302" t="s">
        <v>1124</v>
      </c>
    </row>
    <row r="347" spans="1:3" x14ac:dyDescent="0.25">
      <c r="A347" s="302" t="s">
        <v>783</v>
      </c>
      <c r="B347" s="303" t="s">
        <v>799</v>
      </c>
      <c r="C347" s="302" t="s">
        <v>1125</v>
      </c>
    </row>
    <row r="348" spans="1:3" x14ac:dyDescent="0.25">
      <c r="A348" s="302" t="s">
        <v>783</v>
      </c>
      <c r="B348" s="303" t="s">
        <v>799</v>
      </c>
      <c r="C348" s="302" t="s">
        <v>1126</v>
      </c>
    </row>
    <row r="349" spans="1:3" x14ac:dyDescent="0.25">
      <c r="A349" s="302" t="s">
        <v>783</v>
      </c>
      <c r="B349" s="303" t="s">
        <v>799</v>
      </c>
      <c r="C349" s="302" t="s">
        <v>1127</v>
      </c>
    </row>
    <row r="350" spans="1:3" x14ac:dyDescent="0.25">
      <c r="A350" s="302" t="s">
        <v>783</v>
      </c>
      <c r="B350" s="303" t="s">
        <v>799</v>
      </c>
      <c r="C350" s="302" t="s">
        <v>1128</v>
      </c>
    </row>
    <row r="351" spans="1:3" x14ac:dyDescent="0.25">
      <c r="A351" s="302" t="s">
        <v>783</v>
      </c>
      <c r="B351" s="303" t="s">
        <v>799</v>
      </c>
      <c r="C351" s="302" t="s">
        <v>1129</v>
      </c>
    </row>
    <row r="352" spans="1:3" x14ac:dyDescent="0.25">
      <c r="A352" s="302" t="s">
        <v>783</v>
      </c>
      <c r="B352" s="303" t="s">
        <v>799</v>
      </c>
      <c r="C352" s="306" t="s">
        <v>1130</v>
      </c>
    </row>
    <row r="353" spans="1:3" x14ac:dyDescent="0.25">
      <c r="A353" s="302" t="s">
        <v>783</v>
      </c>
      <c r="B353" s="303" t="s">
        <v>799</v>
      </c>
      <c r="C353" s="306" t="s">
        <v>1131</v>
      </c>
    </row>
    <row r="354" spans="1:3" x14ac:dyDescent="0.25">
      <c r="A354" s="302" t="s">
        <v>783</v>
      </c>
      <c r="B354" s="303" t="s">
        <v>799</v>
      </c>
      <c r="C354" s="306" t="s">
        <v>1132</v>
      </c>
    </row>
    <row r="355" spans="1:3" x14ac:dyDescent="0.25">
      <c r="A355" s="302" t="s">
        <v>783</v>
      </c>
      <c r="B355" s="303" t="s">
        <v>799</v>
      </c>
      <c r="C355" s="302" t="s">
        <v>1133</v>
      </c>
    </row>
    <row r="356" spans="1:3" x14ac:dyDescent="0.25">
      <c r="A356" s="302" t="s">
        <v>783</v>
      </c>
      <c r="B356" s="303" t="s">
        <v>799</v>
      </c>
      <c r="C356" s="302" t="s">
        <v>1134</v>
      </c>
    </row>
    <row r="357" spans="1:3" x14ac:dyDescent="0.25">
      <c r="A357" s="302" t="s">
        <v>783</v>
      </c>
      <c r="B357" s="303" t="s">
        <v>799</v>
      </c>
      <c r="C357" s="302" t="s">
        <v>1135</v>
      </c>
    </row>
    <row r="358" spans="1:3" x14ac:dyDescent="0.25">
      <c r="A358" s="302" t="s">
        <v>783</v>
      </c>
      <c r="B358" s="303" t="s">
        <v>799</v>
      </c>
      <c r="C358" s="302" t="s">
        <v>1136</v>
      </c>
    </row>
    <row r="359" spans="1:3" x14ac:dyDescent="0.25">
      <c r="A359" s="302" t="s">
        <v>783</v>
      </c>
      <c r="B359" s="303" t="s">
        <v>799</v>
      </c>
      <c r="C359" s="302" t="s">
        <v>1137</v>
      </c>
    </row>
    <row r="360" spans="1:3" x14ac:dyDescent="0.25">
      <c r="A360" s="302" t="s">
        <v>783</v>
      </c>
      <c r="B360" s="303" t="s">
        <v>799</v>
      </c>
      <c r="C360" s="302" t="s">
        <v>1138</v>
      </c>
    </row>
    <row r="361" spans="1:3" x14ac:dyDescent="0.25">
      <c r="A361" s="302" t="s">
        <v>783</v>
      </c>
      <c r="B361" s="303" t="s">
        <v>799</v>
      </c>
      <c r="C361" s="302" t="s">
        <v>1139</v>
      </c>
    </row>
    <row r="362" spans="1:3" x14ac:dyDescent="0.25">
      <c r="A362" s="302" t="s">
        <v>783</v>
      </c>
      <c r="B362" s="303" t="s">
        <v>799</v>
      </c>
      <c r="C362" s="306" t="s">
        <v>1140</v>
      </c>
    </row>
    <row r="363" spans="1:3" x14ac:dyDescent="0.25">
      <c r="A363" s="302" t="s">
        <v>783</v>
      </c>
      <c r="B363" s="303" t="s">
        <v>799</v>
      </c>
      <c r="C363" s="302" t="s">
        <v>1141</v>
      </c>
    </row>
    <row r="364" spans="1:3" x14ac:dyDescent="0.25">
      <c r="A364" s="302" t="s">
        <v>783</v>
      </c>
      <c r="B364" s="303" t="s">
        <v>799</v>
      </c>
      <c r="C364" s="302" t="s">
        <v>1142</v>
      </c>
    </row>
    <row r="365" spans="1:3" x14ac:dyDescent="0.25">
      <c r="A365" s="302" t="s">
        <v>783</v>
      </c>
      <c r="B365" s="303" t="s">
        <v>799</v>
      </c>
      <c r="C365" s="302" t="s">
        <v>1143</v>
      </c>
    </row>
    <row r="366" spans="1:3" x14ac:dyDescent="0.25">
      <c r="A366" s="302" t="s">
        <v>783</v>
      </c>
      <c r="B366" s="303" t="s">
        <v>799</v>
      </c>
      <c r="C366" s="302" t="s">
        <v>1144</v>
      </c>
    </row>
    <row r="367" spans="1:3" x14ac:dyDescent="0.25">
      <c r="A367" s="302" t="s">
        <v>783</v>
      </c>
      <c r="B367" s="303" t="s">
        <v>799</v>
      </c>
      <c r="C367" s="302" t="s">
        <v>1145</v>
      </c>
    </row>
    <row r="368" spans="1:3" x14ac:dyDescent="0.25">
      <c r="A368" s="302" t="s">
        <v>783</v>
      </c>
      <c r="B368" s="303" t="s">
        <v>799</v>
      </c>
      <c r="C368" s="302" t="s">
        <v>1146</v>
      </c>
    </row>
    <row r="369" spans="1:3" x14ac:dyDescent="0.25">
      <c r="A369" s="302" t="s">
        <v>783</v>
      </c>
      <c r="B369" s="303" t="s">
        <v>799</v>
      </c>
      <c r="C369" s="302" t="s">
        <v>1147</v>
      </c>
    </row>
    <row r="370" spans="1:3" x14ac:dyDescent="0.25">
      <c r="A370" s="302" t="s">
        <v>783</v>
      </c>
      <c r="B370" s="303" t="s">
        <v>799</v>
      </c>
      <c r="C370" s="302" t="s">
        <v>1148</v>
      </c>
    </row>
    <row r="371" spans="1:3" x14ac:dyDescent="0.25">
      <c r="A371" s="302" t="s">
        <v>783</v>
      </c>
      <c r="B371" s="303" t="s">
        <v>799</v>
      </c>
      <c r="C371" s="302" t="s">
        <v>1149</v>
      </c>
    </row>
  </sheetData>
  <sheetProtection algorithmName="SHA-512" hashValue="X/7AhpC9cHI3GCYk6k1bAUYdGvd8Hw4zRJyh1lzq2YMFjI3/bcIdfL8Qu3jIywl10yRJlPjwQ8NBN5235t7UAw==" saltValue="o4eAPoPyzBAUx5oWrgm5Ig==" spinCount="100000" sheet="1" objects="1" scenarios="1"/>
  <pageMargins left="0.511811024" right="0.511811024" top="0.78740157499999996" bottom="0.78740157499999996" header="0.31496062000000002" footer="0.31496062000000002"/>
  <legacy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0533D-6BD8-4D94-9EEF-6CF3BC59BE13}">
  <sheetPr>
    <tabColor rgb="FFDEDBC4"/>
  </sheetPr>
  <dimension ref="A1:C90"/>
  <sheetViews>
    <sheetView zoomScale="80" zoomScaleNormal="80" workbookViewId="0"/>
  </sheetViews>
  <sheetFormatPr defaultColWidth="9.140625" defaultRowHeight="15" x14ac:dyDescent="0.25"/>
  <cols>
    <col min="1" max="1" width="14.42578125" style="1" customWidth="1"/>
    <col min="2" max="2" width="27.42578125" style="1" customWidth="1"/>
    <col min="3" max="3" width="37.140625" style="363" customWidth="1"/>
    <col min="4" max="16384" width="9.140625" style="1"/>
  </cols>
  <sheetData>
    <row r="1" spans="1:3" x14ac:dyDescent="0.25">
      <c r="A1" s="299" t="str">
        <f>'Hidden Lists'!A1</f>
        <v>Note for translator: This tab should be translated, otherwise the dropdown menus will not work</v>
      </c>
    </row>
    <row r="3" spans="1:3" x14ac:dyDescent="0.25">
      <c r="A3" s="364" t="s">
        <v>1150</v>
      </c>
      <c r="B3" s="364" t="s">
        <v>1151</v>
      </c>
      <c r="C3" s="365" t="s">
        <v>1152</v>
      </c>
    </row>
    <row r="4" spans="1:3" x14ac:dyDescent="0.25">
      <c r="A4" s="1" t="s">
        <v>313</v>
      </c>
      <c r="B4" s="1" t="s">
        <v>370</v>
      </c>
      <c r="C4" s="363">
        <v>19017</v>
      </c>
    </row>
    <row r="5" spans="1:3" x14ac:dyDescent="0.25">
      <c r="A5" s="1" t="s">
        <v>313</v>
      </c>
      <c r="B5" s="1" t="s">
        <v>46</v>
      </c>
      <c r="C5" s="363">
        <v>32237</v>
      </c>
    </row>
    <row r="6" spans="1:3" x14ac:dyDescent="0.25">
      <c r="A6" s="1" t="s">
        <v>313</v>
      </c>
      <c r="B6" s="1" t="s">
        <v>415</v>
      </c>
      <c r="C6" s="363">
        <v>46441</v>
      </c>
    </row>
    <row r="7" spans="1:3" x14ac:dyDescent="0.25">
      <c r="A7" s="1" t="s">
        <v>313</v>
      </c>
      <c r="B7" s="1" t="s">
        <v>421</v>
      </c>
      <c r="C7" s="363">
        <v>47146</v>
      </c>
    </row>
    <row r="8" spans="1:3" x14ac:dyDescent="0.25">
      <c r="A8" s="1" t="s">
        <v>313</v>
      </c>
      <c r="B8" s="1" t="s">
        <v>432</v>
      </c>
      <c r="C8" s="363">
        <v>43275</v>
      </c>
    </row>
    <row r="9" spans="1:3" x14ac:dyDescent="0.25">
      <c r="A9" s="1" t="s">
        <v>313</v>
      </c>
      <c r="B9" s="1" t="s">
        <v>449</v>
      </c>
      <c r="C9" s="363">
        <v>73245</v>
      </c>
    </row>
    <row r="10" spans="1:3" x14ac:dyDescent="0.25">
      <c r="A10" s="1" t="s">
        <v>313</v>
      </c>
      <c r="B10" s="1" t="s">
        <v>454</v>
      </c>
      <c r="C10" s="363">
        <v>52598</v>
      </c>
    </row>
    <row r="11" spans="1:3" x14ac:dyDescent="0.25">
      <c r="A11" s="1" t="s">
        <v>313</v>
      </c>
      <c r="B11" s="1" t="s">
        <v>422</v>
      </c>
      <c r="C11" s="363">
        <v>44448</v>
      </c>
    </row>
    <row r="12" spans="1:3" x14ac:dyDescent="0.25">
      <c r="A12" s="1" t="s">
        <v>313</v>
      </c>
      <c r="B12" s="1" t="s">
        <v>486</v>
      </c>
      <c r="C12" s="363">
        <v>12353</v>
      </c>
    </row>
    <row r="13" spans="1:3" x14ac:dyDescent="0.25">
      <c r="A13" s="1" t="s">
        <v>313</v>
      </c>
      <c r="B13" s="1" t="s">
        <v>494</v>
      </c>
      <c r="C13" s="363">
        <v>52200</v>
      </c>
    </row>
    <row r="14" spans="1:3" x14ac:dyDescent="0.25">
      <c r="A14" s="1" t="s">
        <v>313</v>
      </c>
      <c r="B14" s="1" t="s">
        <v>508</v>
      </c>
      <c r="C14" s="363">
        <v>50036</v>
      </c>
    </row>
    <row r="15" spans="1:3" x14ac:dyDescent="0.25">
      <c r="A15" s="1" t="s">
        <v>313</v>
      </c>
      <c r="B15" s="1" t="s">
        <v>515</v>
      </c>
      <c r="C15" s="363">
        <v>38000</v>
      </c>
    </row>
    <row r="16" spans="1:3" x14ac:dyDescent="0.25">
      <c r="A16" s="1" t="s">
        <v>313</v>
      </c>
      <c r="B16" s="1" t="s">
        <v>518</v>
      </c>
      <c r="C16" s="363">
        <v>30000</v>
      </c>
    </row>
    <row r="17" spans="1:3" x14ac:dyDescent="0.25">
      <c r="A17" s="1" t="s">
        <v>313</v>
      </c>
      <c r="B17" s="1" t="s">
        <v>519</v>
      </c>
      <c r="C17" s="363">
        <v>34993</v>
      </c>
    </row>
    <row r="18" spans="1:3" x14ac:dyDescent="0.25">
      <c r="A18" s="1" t="s">
        <v>302</v>
      </c>
      <c r="B18" s="1" t="s">
        <v>46</v>
      </c>
      <c r="C18" s="363">
        <v>604.99237596595208</v>
      </c>
    </row>
    <row r="19" spans="1:3" x14ac:dyDescent="0.25">
      <c r="A19" s="1" t="s">
        <v>302</v>
      </c>
      <c r="B19" s="1" t="s">
        <v>398</v>
      </c>
      <c r="C19" s="363">
        <v>551.75423362731431</v>
      </c>
    </row>
    <row r="20" spans="1:3" x14ac:dyDescent="0.25">
      <c r="A20" s="1" t="s">
        <v>302</v>
      </c>
      <c r="B20" s="1" t="s">
        <v>415</v>
      </c>
      <c r="C20" s="363">
        <v>1861.2176245210728</v>
      </c>
    </row>
    <row r="21" spans="1:3" x14ac:dyDescent="0.25">
      <c r="A21" s="1" t="s">
        <v>302</v>
      </c>
      <c r="B21" s="1" t="s">
        <v>421</v>
      </c>
      <c r="C21" s="363">
        <v>497.59421488836841</v>
      </c>
    </row>
    <row r="22" spans="1:3" x14ac:dyDescent="0.25">
      <c r="A22" s="1" t="s">
        <v>302</v>
      </c>
      <c r="B22" s="1" t="s">
        <v>1153</v>
      </c>
      <c r="C22" s="363">
        <v>500</v>
      </c>
    </row>
    <row r="23" spans="1:3" x14ac:dyDescent="0.25">
      <c r="A23" s="1" t="s">
        <v>302</v>
      </c>
      <c r="B23" s="1" t="s">
        <v>430</v>
      </c>
      <c r="C23" s="363">
        <v>677.36832422389546</v>
      </c>
    </row>
    <row r="24" spans="1:3" x14ac:dyDescent="0.25">
      <c r="A24" s="1" t="s">
        <v>302</v>
      </c>
      <c r="B24" s="1" t="s">
        <v>432</v>
      </c>
      <c r="C24" s="363">
        <v>2227.4543254072578</v>
      </c>
    </row>
    <row r="25" spans="1:3" x14ac:dyDescent="0.25">
      <c r="A25" s="1" t="s">
        <v>302</v>
      </c>
      <c r="B25" s="1" t="s">
        <v>446</v>
      </c>
      <c r="C25" s="363">
        <v>450</v>
      </c>
    </row>
    <row r="26" spans="1:3" x14ac:dyDescent="0.25">
      <c r="A26" s="1" t="s">
        <v>302</v>
      </c>
      <c r="B26" s="1" t="s">
        <v>457</v>
      </c>
      <c r="C26" s="363">
        <v>110.5884884432737</v>
      </c>
    </row>
    <row r="27" spans="1:3" x14ac:dyDescent="0.25">
      <c r="A27" s="1" t="s">
        <v>302</v>
      </c>
      <c r="B27" s="1" t="s">
        <v>458</v>
      </c>
      <c r="C27" s="363">
        <v>756.3622621412494</v>
      </c>
    </row>
    <row r="28" spans="1:3" x14ac:dyDescent="0.25">
      <c r="A28" s="1" t="s">
        <v>302</v>
      </c>
      <c r="B28" s="1" t="s">
        <v>508</v>
      </c>
      <c r="C28" s="363">
        <v>328.41810669485119</v>
      </c>
    </row>
    <row r="29" spans="1:3" x14ac:dyDescent="0.25">
      <c r="A29" s="1" t="s">
        <v>302</v>
      </c>
      <c r="B29" s="1" t="s">
        <v>510</v>
      </c>
      <c r="C29" s="363">
        <v>453.21159932852976</v>
      </c>
    </row>
    <row r="30" spans="1:3" x14ac:dyDescent="0.25">
      <c r="A30" s="1" t="s">
        <v>302</v>
      </c>
      <c r="B30" s="1" t="s">
        <v>516</v>
      </c>
      <c r="C30" s="363">
        <v>542.40270877448631</v>
      </c>
    </row>
    <row r="31" spans="1:3" x14ac:dyDescent="0.25">
      <c r="A31" s="1" t="s">
        <v>302</v>
      </c>
      <c r="B31" s="1" t="s">
        <v>518</v>
      </c>
      <c r="C31" s="363">
        <v>925.55059758120046</v>
      </c>
    </row>
    <row r="32" spans="1:3" x14ac:dyDescent="0.25">
      <c r="A32" s="1" t="s">
        <v>302</v>
      </c>
      <c r="B32" s="1" t="s">
        <v>519</v>
      </c>
      <c r="C32" s="363">
        <v>921.24606284520075</v>
      </c>
    </row>
    <row r="33" spans="1:3" x14ac:dyDescent="0.25">
      <c r="A33" s="1" t="s">
        <v>302</v>
      </c>
      <c r="B33" s="1" t="s">
        <v>554</v>
      </c>
      <c r="C33" s="363">
        <v>906.41575928333646</v>
      </c>
    </row>
    <row r="34" spans="1:3" x14ac:dyDescent="0.25">
      <c r="A34" s="1" t="s">
        <v>302</v>
      </c>
      <c r="B34" s="1" t="s">
        <v>556</v>
      </c>
      <c r="C34" s="363">
        <v>649.23089517308631</v>
      </c>
    </row>
    <row r="35" spans="1:3" x14ac:dyDescent="0.25">
      <c r="A35" s="1" t="s">
        <v>302</v>
      </c>
      <c r="B35" s="1" t="s">
        <v>563</v>
      </c>
      <c r="C35" s="363">
        <v>1210.0840542763626</v>
      </c>
    </row>
    <row r="36" spans="1:3" x14ac:dyDescent="0.25">
      <c r="A36" s="1" t="s">
        <v>66</v>
      </c>
      <c r="B36" s="1" t="s">
        <v>46</v>
      </c>
      <c r="C36" s="363">
        <v>2126.4623631588593</v>
      </c>
    </row>
    <row r="37" spans="1:3" x14ac:dyDescent="0.25">
      <c r="A37" s="1" t="s">
        <v>66</v>
      </c>
      <c r="B37" s="1" t="s">
        <v>415</v>
      </c>
      <c r="C37" s="363">
        <v>2070.9831676201211</v>
      </c>
    </row>
    <row r="38" spans="1:3" x14ac:dyDescent="0.25">
      <c r="A38" s="1" t="s">
        <v>66</v>
      </c>
      <c r="B38" s="1" t="s">
        <v>421</v>
      </c>
      <c r="C38" s="363">
        <v>1372.7239552851729</v>
      </c>
    </row>
    <row r="39" spans="1:3" x14ac:dyDescent="0.25">
      <c r="A39" s="1" t="s">
        <v>66</v>
      </c>
      <c r="B39" s="1" t="s">
        <v>1153</v>
      </c>
      <c r="C39" s="363">
        <v>601.32954006638215</v>
      </c>
    </row>
    <row r="40" spans="1:3" x14ac:dyDescent="0.25">
      <c r="A40" s="1" t="s">
        <v>66</v>
      </c>
      <c r="B40" s="1" t="s">
        <v>430</v>
      </c>
      <c r="C40" s="363">
        <v>636.1969544319993</v>
      </c>
    </row>
    <row r="41" spans="1:3" x14ac:dyDescent="0.25">
      <c r="A41" s="1" t="s">
        <v>66</v>
      </c>
      <c r="B41" s="1" t="s">
        <v>432</v>
      </c>
      <c r="C41" s="363">
        <v>305.74413472706158</v>
      </c>
    </row>
    <row r="42" spans="1:3" x14ac:dyDescent="0.25">
      <c r="A42" s="1" t="s">
        <v>66</v>
      </c>
      <c r="B42" s="1" t="s">
        <v>434</v>
      </c>
      <c r="C42" s="363">
        <v>1074.5527064666353</v>
      </c>
    </row>
    <row r="43" spans="1:3" x14ac:dyDescent="0.25">
      <c r="A43" s="1" t="s">
        <v>66</v>
      </c>
      <c r="B43" s="1" t="s">
        <v>438</v>
      </c>
      <c r="C43" s="363">
        <v>576.67253658620973</v>
      </c>
    </row>
    <row r="44" spans="1:3" x14ac:dyDescent="0.25">
      <c r="A44" s="1" t="s">
        <v>66</v>
      </c>
      <c r="B44" s="1" t="s">
        <v>449</v>
      </c>
      <c r="C44" s="363">
        <v>1220.9533069831928</v>
      </c>
    </row>
    <row r="45" spans="1:3" x14ac:dyDescent="0.25">
      <c r="A45" s="1" t="s">
        <v>66</v>
      </c>
      <c r="B45" s="1" t="s">
        <v>454</v>
      </c>
      <c r="C45" s="363">
        <v>1917.2107173045274</v>
      </c>
    </row>
    <row r="46" spans="1:3" x14ac:dyDescent="0.25">
      <c r="A46" s="1" t="s">
        <v>66</v>
      </c>
      <c r="B46" s="1" t="s">
        <v>457</v>
      </c>
      <c r="C46" s="363">
        <v>1176.1592715035467</v>
      </c>
    </row>
    <row r="47" spans="1:3" x14ac:dyDescent="0.25">
      <c r="A47" s="1" t="s">
        <v>66</v>
      </c>
      <c r="B47" s="1" t="s">
        <v>458</v>
      </c>
      <c r="C47" s="363">
        <v>851.35991016027594</v>
      </c>
    </row>
    <row r="48" spans="1:3" x14ac:dyDescent="0.25">
      <c r="A48" s="1" t="s">
        <v>66</v>
      </c>
      <c r="B48" s="1" t="s">
        <v>464</v>
      </c>
      <c r="C48" s="363">
        <v>1180.4724329180867</v>
      </c>
    </row>
    <row r="49" spans="1:3" x14ac:dyDescent="0.25">
      <c r="A49" s="1" t="s">
        <v>66</v>
      </c>
      <c r="B49" s="1" t="s">
        <v>468</v>
      </c>
      <c r="C49" s="363">
        <v>1097.2824681182562</v>
      </c>
    </row>
    <row r="50" spans="1:3" x14ac:dyDescent="0.25">
      <c r="A50" s="1" t="s">
        <v>66</v>
      </c>
      <c r="B50" s="1" t="s">
        <v>475</v>
      </c>
      <c r="C50" s="363">
        <v>757.96922294583442</v>
      </c>
    </row>
    <row r="51" spans="1:3" x14ac:dyDescent="0.25">
      <c r="A51" s="1" t="s">
        <v>66</v>
      </c>
      <c r="B51" s="1" t="s">
        <v>486</v>
      </c>
      <c r="C51" s="363">
        <v>821.10910340693181</v>
      </c>
    </row>
    <row r="52" spans="1:3" x14ac:dyDescent="0.25">
      <c r="A52" s="1" t="s">
        <v>66</v>
      </c>
      <c r="B52" s="1" t="s">
        <v>494</v>
      </c>
      <c r="C52" s="363">
        <v>1129.0830226087146</v>
      </c>
    </row>
    <row r="53" spans="1:3" x14ac:dyDescent="0.25">
      <c r="A53" s="1" t="s">
        <v>66</v>
      </c>
      <c r="B53" s="1" t="s">
        <v>508</v>
      </c>
      <c r="C53" s="363">
        <v>1424.4474757797925</v>
      </c>
    </row>
    <row r="54" spans="1:3" x14ac:dyDescent="0.25">
      <c r="A54" s="1" t="s">
        <v>66</v>
      </c>
      <c r="B54" s="1" t="s">
        <v>515</v>
      </c>
      <c r="C54" s="363">
        <v>1132.1704761904762</v>
      </c>
    </row>
    <row r="55" spans="1:3" x14ac:dyDescent="0.25">
      <c r="A55" s="1" t="s">
        <v>66</v>
      </c>
      <c r="B55" s="1" t="s">
        <v>516</v>
      </c>
      <c r="C55" s="363">
        <v>742.12145317837417</v>
      </c>
    </row>
    <row r="56" spans="1:3" x14ac:dyDescent="0.25">
      <c r="A56" s="1" t="s">
        <v>66</v>
      </c>
      <c r="B56" s="1" t="s">
        <v>518</v>
      </c>
      <c r="C56" s="363">
        <v>988.70489495263269</v>
      </c>
    </row>
    <row r="57" spans="1:3" x14ac:dyDescent="0.25">
      <c r="A57" s="1" t="s">
        <v>66</v>
      </c>
      <c r="B57" s="1" t="s">
        <v>525</v>
      </c>
      <c r="C57" s="363">
        <v>1149.9366411844917</v>
      </c>
    </row>
    <row r="58" spans="1:3" x14ac:dyDescent="0.25">
      <c r="A58" s="1" t="s">
        <v>66</v>
      </c>
      <c r="B58" s="1" t="s">
        <v>554</v>
      </c>
      <c r="C58" s="363">
        <v>744.70569420635547</v>
      </c>
    </row>
    <row r="59" spans="1:3" x14ac:dyDescent="0.25">
      <c r="A59" s="1" t="s">
        <v>66</v>
      </c>
      <c r="B59" s="1" t="s">
        <v>556</v>
      </c>
      <c r="C59" s="363">
        <v>743.84860828241688</v>
      </c>
    </row>
    <row r="60" spans="1:3" x14ac:dyDescent="0.25">
      <c r="A60" s="1" t="s">
        <v>66</v>
      </c>
      <c r="B60" s="1" t="s">
        <v>563</v>
      </c>
      <c r="C60" s="363">
        <v>813.84287790159351</v>
      </c>
    </row>
    <row r="61" spans="1:3" x14ac:dyDescent="0.25">
      <c r="A61" s="1" t="s">
        <v>66</v>
      </c>
      <c r="B61" s="1" t="s">
        <v>567</v>
      </c>
      <c r="C61" s="363">
        <v>1000</v>
      </c>
    </row>
    <row r="62" spans="1:3" x14ac:dyDescent="0.25">
      <c r="A62" s="1" t="s">
        <v>66</v>
      </c>
      <c r="B62" s="1" t="s">
        <v>573</v>
      </c>
      <c r="C62" s="363">
        <v>3102.0182933395968</v>
      </c>
    </row>
    <row r="63" spans="1:3" x14ac:dyDescent="0.25">
      <c r="A63" s="1" t="s">
        <v>66</v>
      </c>
      <c r="B63" s="1" t="s">
        <v>575</v>
      </c>
      <c r="C63" s="363">
        <v>2042.6786710177391</v>
      </c>
    </row>
    <row r="64" spans="1:3" x14ac:dyDescent="0.25">
      <c r="A64" s="1" t="s">
        <v>1154</v>
      </c>
      <c r="B64" s="1" t="s">
        <v>415</v>
      </c>
      <c r="C64" s="363">
        <v>16000</v>
      </c>
    </row>
    <row r="65" spans="1:3" x14ac:dyDescent="0.25">
      <c r="A65" s="1" t="s">
        <v>1154</v>
      </c>
      <c r="B65" s="1" t="s">
        <v>449</v>
      </c>
      <c r="C65" s="363">
        <v>21215</v>
      </c>
    </row>
    <row r="66" spans="1:3" x14ac:dyDescent="0.25">
      <c r="A66" s="1" t="s">
        <v>1154</v>
      </c>
      <c r="B66" s="1" t="s">
        <v>454</v>
      </c>
      <c r="C66" s="363">
        <v>29500</v>
      </c>
    </row>
    <row r="67" spans="1:3" x14ac:dyDescent="0.25">
      <c r="A67" s="1" t="s">
        <v>1154</v>
      </c>
      <c r="B67" s="1" t="s">
        <v>458</v>
      </c>
      <c r="C67" s="363">
        <v>19000</v>
      </c>
    </row>
    <row r="68" spans="1:3" x14ac:dyDescent="0.25">
      <c r="A68" s="1" t="s">
        <v>1154</v>
      </c>
      <c r="B68" s="1" t="s">
        <v>494</v>
      </c>
      <c r="C68" s="363">
        <v>12928</v>
      </c>
    </row>
    <row r="69" spans="1:3" x14ac:dyDescent="0.25">
      <c r="A69" s="1" t="s">
        <v>1155</v>
      </c>
      <c r="B69" s="1" t="s">
        <v>421</v>
      </c>
      <c r="C69" s="363">
        <v>77660</v>
      </c>
    </row>
    <row r="70" spans="1:3" x14ac:dyDescent="0.25">
      <c r="A70" s="1" t="s">
        <v>1155</v>
      </c>
      <c r="B70" s="1" t="s">
        <v>432</v>
      </c>
      <c r="C70" s="363">
        <v>53528</v>
      </c>
    </row>
    <row r="71" spans="1:3" x14ac:dyDescent="0.25">
      <c r="A71" s="1" t="s">
        <v>1155</v>
      </c>
      <c r="B71" s="1" t="s">
        <v>458</v>
      </c>
      <c r="C71" s="363">
        <v>61200</v>
      </c>
    </row>
    <row r="72" spans="1:3" x14ac:dyDescent="0.25">
      <c r="A72" s="1" t="s">
        <v>1155</v>
      </c>
      <c r="B72" s="1" t="s">
        <v>519</v>
      </c>
      <c r="C72" s="363">
        <v>30409</v>
      </c>
    </row>
    <row r="73" spans="1:3" x14ac:dyDescent="0.25">
      <c r="A73" s="1" t="s">
        <v>797</v>
      </c>
      <c r="B73" s="1" t="s">
        <v>330</v>
      </c>
      <c r="C73" s="363">
        <v>3000</v>
      </c>
    </row>
    <row r="74" spans="1:3" x14ac:dyDescent="0.25">
      <c r="A74" s="1" t="s">
        <v>797</v>
      </c>
      <c r="B74" s="1" t="s">
        <v>355</v>
      </c>
      <c r="C74" s="363">
        <v>4939.0081532522818</v>
      </c>
    </row>
    <row r="75" spans="1:3" x14ac:dyDescent="0.25">
      <c r="A75" s="1" t="s">
        <v>797</v>
      </c>
      <c r="B75" s="1" t="s">
        <v>46</v>
      </c>
      <c r="C75" s="363">
        <v>1800</v>
      </c>
    </row>
    <row r="76" spans="1:3" x14ac:dyDescent="0.25">
      <c r="A76" s="1" t="s">
        <v>797</v>
      </c>
      <c r="B76" s="1" t="s">
        <v>393</v>
      </c>
      <c r="C76" s="363">
        <v>3086.7044597991694</v>
      </c>
    </row>
    <row r="77" spans="1:3" x14ac:dyDescent="0.25">
      <c r="A77" s="1" t="s">
        <v>797</v>
      </c>
      <c r="B77" s="1" t="s">
        <v>413</v>
      </c>
      <c r="C77" s="363">
        <v>2417.7338108266913</v>
      </c>
    </row>
    <row r="78" spans="1:3" x14ac:dyDescent="0.25">
      <c r="A78" s="1" t="s">
        <v>797</v>
      </c>
      <c r="B78" s="1" t="s">
        <v>432</v>
      </c>
      <c r="C78" s="363">
        <v>2591.237008366239</v>
      </c>
    </row>
    <row r="79" spans="1:3" x14ac:dyDescent="0.25">
      <c r="A79" s="1" t="s">
        <v>797</v>
      </c>
      <c r="B79" s="1" t="s">
        <v>438</v>
      </c>
      <c r="C79" s="363">
        <v>2566.7031768610718</v>
      </c>
    </row>
    <row r="80" spans="1:3" x14ac:dyDescent="0.25">
      <c r="A80" s="1" t="s">
        <v>797</v>
      </c>
      <c r="B80" s="1" t="s">
        <v>457</v>
      </c>
      <c r="C80" s="363">
        <v>1824.9207174643061</v>
      </c>
    </row>
    <row r="81" spans="1:3" x14ac:dyDescent="0.25">
      <c r="A81" s="1" t="s">
        <v>797</v>
      </c>
      <c r="B81" s="1" t="s">
        <v>458</v>
      </c>
      <c r="C81" s="363">
        <v>1844.095124069785</v>
      </c>
    </row>
    <row r="82" spans="1:3" x14ac:dyDescent="0.25">
      <c r="A82" s="1" t="s">
        <v>797</v>
      </c>
      <c r="B82" s="1" t="s">
        <v>468</v>
      </c>
      <c r="C82" s="363">
        <v>2182.5022722770263</v>
      </c>
    </row>
    <row r="83" spans="1:3" x14ac:dyDescent="0.25">
      <c r="A83" s="1" t="s">
        <v>797</v>
      </c>
      <c r="B83" s="1" t="s">
        <v>486</v>
      </c>
      <c r="C83" s="363">
        <v>2344.6165474142845</v>
      </c>
    </row>
    <row r="84" spans="1:3" x14ac:dyDescent="0.25">
      <c r="A84" s="1" t="s">
        <v>797</v>
      </c>
      <c r="B84" s="1" t="s">
        <v>525</v>
      </c>
      <c r="C84" s="363">
        <v>1921.9088020131526</v>
      </c>
    </row>
    <row r="85" spans="1:3" x14ac:dyDescent="0.25">
      <c r="A85" s="1" t="s">
        <v>797</v>
      </c>
      <c r="B85" s="1" t="s">
        <v>545</v>
      </c>
      <c r="C85" s="363">
        <v>1509.4481193195552</v>
      </c>
    </row>
    <row r="86" spans="1:3" x14ac:dyDescent="0.25">
      <c r="A86" s="1" t="s">
        <v>797</v>
      </c>
      <c r="B86" s="1" t="s">
        <v>554</v>
      </c>
      <c r="C86" s="363">
        <v>1374.2071881606764</v>
      </c>
    </row>
    <row r="87" spans="1:3" x14ac:dyDescent="0.25">
      <c r="A87" s="1" t="s">
        <v>797</v>
      </c>
      <c r="B87" s="1" t="s">
        <v>560</v>
      </c>
      <c r="C87" s="363">
        <v>1039.667917917918</v>
      </c>
    </row>
    <row r="88" spans="1:3" x14ac:dyDescent="0.25">
      <c r="A88" s="1" t="s">
        <v>797</v>
      </c>
      <c r="B88" s="1" t="s">
        <v>563</v>
      </c>
      <c r="C88" s="363">
        <v>999.25905580159815</v>
      </c>
    </row>
    <row r="89" spans="1:3" x14ac:dyDescent="0.25">
      <c r="A89" s="1" t="s">
        <v>797</v>
      </c>
      <c r="B89" s="1" t="s">
        <v>573</v>
      </c>
      <c r="C89" s="363">
        <v>1406</v>
      </c>
    </row>
    <row r="90" spans="1:3" x14ac:dyDescent="0.25">
      <c r="A90" s="1" t="s">
        <v>797</v>
      </c>
      <c r="B90" s="1" t="s">
        <v>576</v>
      </c>
      <c r="C90" s="363">
        <v>798.80773855138341</v>
      </c>
    </row>
  </sheetData>
  <sheetProtection algorithmName="SHA-512" hashValue="K2HjdEqKiBfAsVz7nh/OT1Db3BWXiANgE82jTGBOhR9nqbyEUcDXNFmc6S004/2eqr1WBNr2sDqs+UnZFQSqjQ==" saltValue="Ti4dL2gOT2JcYLiuO9hGSQ==" spinCount="100000" sheet="1" objects="1" scenarios="1"/>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D6421-20F5-4ECB-815B-1FC798E6E7A2}">
  <sheetPr>
    <tabColor theme="1"/>
  </sheetPr>
  <dimension ref="A1:AP92"/>
  <sheetViews>
    <sheetView zoomScale="80" zoomScaleNormal="80" workbookViewId="0">
      <selection activeCell="E13" sqref="E13"/>
    </sheetView>
  </sheetViews>
  <sheetFormatPr defaultColWidth="9.140625" defaultRowHeight="15" x14ac:dyDescent="0.25"/>
  <cols>
    <col min="1" max="1" width="9.140625" style="43"/>
    <col min="2" max="2" width="21.5703125" style="43" customWidth="1"/>
    <col min="3" max="7" width="12.5703125" style="43" customWidth="1"/>
    <col min="8" max="8" width="28.28515625" style="43" customWidth="1"/>
    <col min="9" max="9" width="12.5703125" style="43" customWidth="1"/>
    <col min="10" max="11" width="9.140625" style="43"/>
    <col min="12" max="12" width="16.42578125" style="43" bestFit="1" customWidth="1"/>
    <col min="13" max="13" width="16.42578125" style="43" customWidth="1"/>
    <col min="14" max="14" width="19.7109375" style="43" bestFit="1" customWidth="1"/>
    <col min="15" max="15" width="20" style="43" bestFit="1" customWidth="1"/>
    <col min="16" max="18" width="25.85546875" style="43" customWidth="1"/>
    <col min="19" max="19" width="19.7109375" style="43" bestFit="1" customWidth="1"/>
    <col min="20" max="21" width="19.7109375" style="43" customWidth="1"/>
    <col min="22" max="27" width="9.140625" style="43"/>
    <col min="28" max="29" width="6" style="43" bestFit="1" customWidth="1"/>
    <col min="30" max="30" width="10.7109375" style="43" customWidth="1"/>
    <col min="31" max="35" width="6.28515625" style="43" bestFit="1" customWidth="1"/>
    <col min="36" max="38" width="7.28515625" style="43" bestFit="1" customWidth="1"/>
    <col min="39" max="39" width="6" style="43" bestFit="1" customWidth="1"/>
    <col min="40" max="41" width="9.140625" style="43"/>
    <col min="42" max="42" width="67.85546875" style="43" customWidth="1"/>
    <col min="43" max="16384" width="9.140625" style="43"/>
  </cols>
  <sheetData>
    <row r="1" spans="1:42" x14ac:dyDescent="0.25">
      <c r="A1" s="299" t="s">
        <v>1319</v>
      </c>
      <c r="Z1" s="682" t="s">
        <v>137</v>
      </c>
      <c r="AA1" s="682"/>
      <c r="AB1" s="682"/>
      <c r="AD1" s="688" t="s">
        <v>618</v>
      </c>
      <c r="AE1" s="688"/>
      <c r="AF1" s="688"/>
      <c r="AG1" s="49"/>
      <c r="AH1" s="688" t="s">
        <v>619</v>
      </c>
      <c r="AI1" s="688"/>
      <c r="AJ1" s="688"/>
    </row>
    <row r="2" spans="1:42" ht="45" x14ac:dyDescent="0.25">
      <c r="B2" s="44" t="s">
        <v>577</v>
      </c>
      <c r="C2" s="44"/>
      <c r="D2" s="44"/>
      <c r="E2" s="44"/>
      <c r="F2" s="44"/>
      <c r="G2" s="44"/>
      <c r="H2" s="44"/>
      <c r="I2" s="44"/>
      <c r="L2" s="44" t="s">
        <v>578</v>
      </c>
      <c r="M2" s="395" t="s">
        <v>1159</v>
      </c>
      <c r="N2" s="44" t="s">
        <v>579</v>
      </c>
      <c r="O2" s="44" t="s">
        <v>580</v>
      </c>
      <c r="P2" s="44" t="s">
        <v>581</v>
      </c>
      <c r="Q2" s="44" t="s">
        <v>582</v>
      </c>
      <c r="R2" s="44" t="s">
        <v>583</v>
      </c>
      <c r="Z2" s="389" t="s">
        <v>65</v>
      </c>
      <c r="AA2" s="389" t="s">
        <v>1156</v>
      </c>
      <c r="AB2" s="389" t="s">
        <v>1157</v>
      </c>
      <c r="AC2" s="388"/>
      <c r="AD2" s="49" t="s">
        <v>625</v>
      </c>
      <c r="AE2" s="49">
        <v>0.25</v>
      </c>
      <c r="AF2" s="49" t="s">
        <v>626</v>
      </c>
      <c r="AG2" s="49"/>
      <c r="AH2" s="49" t="s">
        <v>627</v>
      </c>
      <c r="AI2" s="49">
        <v>0.4</v>
      </c>
      <c r="AJ2" s="49"/>
      <c r="AK2" s="388"/>
      <c r="AL2" s="388"/>
      <c r="AM2" s="388"/>
      <c r="AO2" s="686" t="s">
        <v>584</v>
      </c>
      <c r="AP2" s="686"/>
    </row>
    <row r="3" spans="1:42" ht="45" x14ac:dyDescent="0.25">
      <c r="B3" s="326" t="s">
        <v>585</v>
      </c>
      <c r="C3" s="327" t="s">
        <v>586</v>
      </c>
      <c r="D3" s="327" t="s">
        <v>587</v>
      </c>
      <c r="E3" s="328" t="s">
        <v>588</v>
      </c>
      <c r="F3" s="329" t="s">
        <v>589</v>
      </c>
      <c r="G3" s="329" t="s">
        <v>590</v>
      </c>
      <c r="H3" s="326" t="s">
        <v>591</v>
      </c>
      <c r="I3" s="326" t="s">
        <v>592</v>
      </c>
      <c r="L3" s="45" t="s">
        <v>593</v>
      </c>
      <c r="M3" s="389">
        <v>1</v>
      </c>
      <c r="N3" s="45">
        <f>SUM('1.Application Form'!D89:D90)</f>
        <v>0</v>
      </c>
      <c r="O3" s="45">
        <f>N3</f>
        <v>0</v>
      </c>
      <c r="P3" s="45">
        <v>0</v>
      </c>
      <c r="Q3" s="45">
        <v>0</v>
      </c>
      <c r="R3" s="45">
        <f>N3</f>
        <v>0</v>
      </c>
      <c r="Z3" s="390" t="s">
        <v>594</v>
      </c>
      <c r="AA3" s="391">
        <v>0</v>
      </c>
      <c r="AB3" s="392">
        <v>0.5</v>
      </c>
      <c r="AC3" s="387"/>
      <c r="AD3" s="49" t="s">
        <v>631</v>
      </c>
      <c r="AE3" s="49">
        <v>0.5</v>
      </c>
      <c r="AF3" s="49" t="s">
        <v>626</v>
      </c>
      <c r="AG3" s="49"/>
      <c r="AH3" s="49"/>
      <c r="AI3" s="49"/>
      <c r="AJ3" s="49"/>
      <c r="AK3" s="387"/>
      <c r="AL3" s="387"/>
      <c r="AM3" s="387"/>
      <c r="AO3" s="43">
        <v>1</v>
      </c>
      <c r="AP3" s="50" t="str">
        <f>'Hidden Lists'!U3</f>
        <v>Group farms are in very close proximity and it is easy to visit more than 6 farms per auditor within 8 hours, including time for traveling between 6 farms in any 2 selected sub-groups/villages</v>
      </c>
    </row>
    <row r="4" spans="1:42" s="49" customFormat="1" ht="22.5" x14ac:dyDescent="0.25">
      <c r="B4" s="46" t="s">
        <v>90</v>
      </c>
      <c r="C4" s="46">
        <f>IF(D4&lt;F4,SMALL(E4:F4,1),ROUNDUP(D4,0))</f>
        <v>0</v>
      </c>
      <c r="D4" s="46">
        <f>SQRT(E4)</f>
        <v>0</v>
      </c>
      <c r="E4" s="46">
        <f>'1.Application Form'!C60</f>
        <v>0</v>
      </c>
      <c r="F4" s="437">
        <v>3</v>
      </c>
      <c r="G4" s="330" t="s">
        <v>606</v>
      </c>
      <c r="H4" s="46" t="s">
        <v>607</v>
      </c>
      <c r="I4" s="46" t="s">
        <v>608</v>
      </c>
      <c r="L4" s="46" t="s">
        <v>609</v>
      </c>
      <c r="M4" s="389">
        <v>6</v>
      </c>
      <c r="N4" s="46">
        <v>6</v>
      </c>
      <c r="O4" s="46">
        <v>6</v>
      </c>
      <c r="P4" s="46">
        <v>0</v>
      </c>
      <c r="Q4" s="46">
        <v>0</v>
      </c>
      <c r="R4" s="46">
        <v>6</v>
      </c>
      <c r="Z4" s="393" t="s">
        <v>595</v>
      </c>
      <c r="AA4" s="389">
        <v>50</v>
      </c>
      <c r="AB4" s="394">
        <v>1</v>
      </c>
      <c r="AC4" s="386"/>
      <c r="AD4" s="386"/>
      <c r="AE4" s="386"/>
      <c r="AF4" s="386"/>
      <c r="AG4" s="386"/>
      <c r="AH4" s="688" t="s">
        <v>1162</v>
      </c>
      <c r="AI4" s="688"/>
      <c r="AJ4" s="688"/>
      <c r="AK4" s="386"/>
      <c r="AL4" s="386"/>
      <c r="AM4" s="386"/>
      <c r="AO4" s="49">
        <v>1.1000000000000001</v>
      </c>
      <c r="AP4" s="50" t="str">
        <f>'Hidden Lists'!U4</f>
        <v>Group farms are in reachable distances and it is reasonable to visit up to 5 farms within 8 hours, including time for traveling between 5 farms in any 2 selected sub-groups/villages</v>
      </c>
    </row>
    <row r="5" spans="1:42" s="49" customFormat="1" ht="30" x14ac:dyDescent="0.25">
      <c r="B5" s="46" t="s">
        <v>92</v>
      </c>
      <c r="C5" s="46">
        <f>IF(D5&lt;F5,SMALL(E5:F5,1),ROUNDUP(D5,0))</f>
        <v>0</v>
      </c>
      <c r="D5" s="46">
        <f>E5*G5</f>
        <v>0</v>
      </c>
      <c r="E5" s="46">
        <f>'1.Application Form'!C61</f>
        <v>0</v>
      </c>
      <c r="F5" s="437">
        <v>3</v>
      </c>
      <c r="G5" s="330">
        <v>0.4</v>
      </c>
      <c r="H5" s="334">
        <v>0.4</v>
      </c>
      <c r="I5" s="46" t="s">
        <v>611</v>
      </c>
      <c r="L5" s="46" t="s">
        <v>612</v>
      </c>
      <c r="M5" s="389">
        <v>11</v>
      </c>
      <c r="N5" s="46">
        <v>9</v>
      </c>
      <c r="O5" s="46">
        <v>6</v>
      </c>
      <c r="P5" s="46" t="s">
        <v>613</v>
      </c>
      <c r="Q5" s="46">
        <v>1</v>
      </c>
      <c r="R5" s="46">
        <v>9</v>
      </c>
      <c r="Z5" s="393" t="s">
        <v>596</v>
      </c>
      <c r="AA5" s="389">
        <v>100</v>
      </c>
      <c r="AB5" s="394">
        <v>1.2</v>
      </c>
      <c r="AI5" s="49">
        <v>1</v>
      </c>
      <c r="AO5" s="49">
        <v>1.2</v>
      </c>
      <c r="AP5" s="50" t="str">
        <f>'Hidden Lists'!U5</f>
        <v>Group farms are distant from each other and it is reasonable to visit up to 4 farms within 8 hours, including time for traveling between 4 farms in any 2 selected sub-groups/villages</v>
      </c>
    </row>
    <row r="6" spans="1:42" s="49" customFormat="1" ht="30" x14ac:dyDescent="0.25">
      <c r="B6" s="46" t="s">
        <v>615</v>
      </c>
      <c r="C6" s="46">
        <f t="shared" ref="C6:C12" si="0">IF(D6&lt;F6,SMALL(E6:F6,1),ROUNDUP(D6,0))</f>
        <v>0</v>
      </c>
      <c r="D6" s="46">
        <f>SQRT(E6)</f>
        <v>0</v>
      </c>
      <c r="E6" s="46">
        <f>'1.Application Form'!C62</f>
        <v>0</v>
      </c>
      <c r="F6" s="437">
        <v>3</v>
      </c>
      <c r="G6" s="330" t="s">
        <v>606</v>
      </c>
      <c r="H6" s="46" t="s">
        <v>607</v>
      </c>
      <c r="I6" s="46" t="s">
        <v>616</v>
      </c>
      <c r="L6" s="46" t="s">
        <v>595</v>
      </c>
      <c r="M6" s="389">
        <v>51</v>
      </c>
      <c r="N6" s="46">
        <v>15</v>
      </c>
      <c r="O6" s="46">
        <v>7</v>
      </c>
      <c r="P6" s="46" t="s">
        <v>617</v>
      </c>
      <c r="Q6" s="46">
        <v>2</v>
      </c>
      <c r="R6" s="46">
        <v>12</v>
      </c>
      <c r="Z6" s="393" t="s">
        <v>597</v>
      </c>
      <c r="AA6" s="389">
        <v>250</v>
      </c>
      <c r="AB6" s="394">
        <v>1.7</v>
      </c>
      <c r="AI6" s="49">
        <v>1.5</v>
      </c>
      <c r="AO6" s="49">
        <v>1.3</v>
      </c>
      <c r="AP6" s="50" t="str">
        <f>'Hidden Lists'!U6</f>
        <v>Group farms are quite distant from each other and it is reasonable to visit up to 3 farms within 8 hours, including time for traveling between 3 farms in any 2 selected sub-groups/villages</v>
      </c>
    </row>
    <row r="7" spans="1:42" s="49" customFormat="1" ht="60" x14ac:dyDescent="0.25">
      <c r="B7" s="46" t="s">
        <v>621</v>
      </c>
      <c r="C7" s="46">
        <f t="shared" si="0"/>
        <v>0</v>
      </c>
      <c r="D7" s="46">
        <f>E7*G7</f>
        <v>0</v>
      </c>
      <c r="E7" s="46">
        <f>'1.Application Form'!C65</f>
        <v>0</v>
      </c>
      <c r="F7" s="437">
        <v>3</v>
      </c>
      <c r="G7" s="46">
        <v>0.33</v>
      </c>
      <c r="H7" s="46" t="s">
        <v>622</v>
      </c>
      <c r="I7" s="46" t="s">
        <v>623</v>
      </c>
      <c r="L7" s="46" t="s">
        <v>596</v>
      </c>
      <c r="M7" s="389">
        <v>101</v>
      </c>
      <c r="N7" s="46">
        <v>20</v>
      </c>
      <c r="O7" s="46">
        <v>10</v>
      </c>
      <c r="P7" s="46" t="s">
        <v>624</v>
      </c>
      <c r="Q7" s="46">
        <v>2</v>
      </c>
      <c r="R7" s="46">
        <v>15</v>
      </c>
      <c r="Z7" s="393" t="s">
        <v>598</v>
      </c>
      <c r="AA7" s="389">
        <v>350</v>
      </c>
      <c r="AB7" s="394">
        <v>2.2000000000000002</v>
      </c>
      <c r="AI7" s="49">
        <v>1.75</v>
      </c>
      <c r="AP7" s="50"/>
    </row>
    <row r="8" spans="1:42" s="49" customFormat="1" ht="60" x14ac:dyDescent="0.25">
      <c r="B8" s="46" t="s">
        <v>628</v>
      </c>
      <c r="C8" s="46">
        <f t="shared" si="0"/>
        <v>0</v>
      </c>
      <c r="D8" s="46">
        <f t="shared" ref="D8:D10" si="1">E8*G8</f>
        <v>0</v>
      </c>
      <c r="E8" s="46">
        <f>'1.Application Form'!C66</f>
        <v>0</v>
      </c>
      <c r="F8" s="437">
        <v>3</v>
      </c>
      <c r="G8" s="46">
        <v>0.33</v>
      </c>
      <c r="H8" s="46" t="s">
        <v>622</v>
      </c>
      <c r="I8" s="46" t="s">
        <v>623</v>
      </c>
      <c r="L8" s="46" t="s">
        <v>629</v>
      </c>
      <c r="M8" s="389">
        <v>251</v>
      </c>
      <c r="N8" s="46">
        <v>32</v>
      </c>
      <c r="O8" s="46">
        <v>12</v>
      </c>
      <c r="P8" s="46" t="s">
        <v>630</v>
      </c>
      <c r="Q8" s="46">
        <v>5</v>
      </c>
      <c r="R8" s="46">
        <v>18</v>
      </c>
      <c r="Z8" s="393" t="s">
        <v>599</v>
      </c>
      <c r="AA8" s="389">
        <v>450</v>
      </c>
      <c r="AB8" s="394">
        <v>2.5</v>
      </c>
      <c r="AN8" s="687" t="s">
        <v>632</v>
      </c>
      <c r="AO8" s="687"/>
      <c r="AP8" s="687"/>
    </row>
    <row r="9" spans="1:42" s="49" customFormat="1" ht="60" x14ac:dyDescent="0.25">
      <c r="B9" s="46" t="s">
        <v>633</v>
      </c>
      <c r="C9" s="46">
        <f t="shared" si="0"/>
        <v>0</v>
      </c>
      <c r="D9" s="46">
        <f t="shared" si="1"/>
        <v>0</v>
      </c>
      <c r="E9" s="46">
        <f>'1.Application Form'!C67</f>
        <v>0</v>
      </c>
      <c r="F9" s="437">
        <v>3</v>
      </c>
      <c r="G9" s="46">
        <v>0.33</v>
      </c>
      <c r="H9" s="46" t="s">
        <v>622</v>
      </c>
      <c r="I9" s="46" t="s">
        <v>623</v>
      </c>
      <c r="L9" s="46" t="s">
        <v>634</v>
      </c>
      <c r="M9" s="389">
        <v>501</v>
      </c>
      <c r="N9" s="46">
        <v>40</v>
      </c>
      <c r="O9" s="46">
        <v>15</v>
      </c>
      <c r="P9" s="46" t="s">
        <v>635</v>
      </c>
      <c r="Q9" s="46">
        <v>6</v>
      </c>
      <c r="R9" s="46">
        <v>20</v>
      </c>
      <c r="Z9" s="393" t="s">
        <v>600</v>
      </c>
      <c r="AA9" s="389">
        <v>600</v>
      </c>
      <c r="AB9" s="394">
        <v>2.8</v>
      </c>
      <c r="AN9" s="49" t="s">
        <v>636</v>
      </c>
      <c r="AO9" s="43">
        <v>0.9</v>
      </c>
      <c r="AP9" s="50" t="s">
        <v>637</v>
      </c>
    </row>
    <row r="10" spans="1:42" s="49" customFormat="1" ht="45" x14ac:dyDescent="0.25">
      <c r="B10" s="46" t="s">
        <v>638</v>
      </c>
      <c r="C10" s="46">
        <f t="shared" si="0"/>
        <v>0</v>
      </c>
      <c r="D10" s="46">
        <f t="shared" si="1"/>
        <v>0</v>
      </c>
      <c r="E10" s="46">
        <f>'1.Application Form'!C68</f>
        <v>0</v>
      </c>
      <c r="F10" s="437">
        <v>3</v>
      </c>
      <c r="G10" s="46">
        <v>1</v>
      </c>
      <c r="H10" s="46" t="s">
        <v>1297</v>
      </c>
      <c r="I10" s="45" t="s">
        <v>1298</v>
      </c>
      <c r="L10" s="46" t="s">
        <v>639</v>
      </c>
      <c r="M10" s="389">
        <v>1501</v>
      </c>
      <c r="N10" s="46">
        <v>50</v>
      </c>
      <c r="O10" s="46">
        <v>18</v>
      </c>
      <c r="P10" s="46" t="s">
        <v>640</v>
      </c>
      <c r="Q10" s="46">
        <v>7</v>
      </c>
      <c r="R10" s="46">
        <v>25</v>
      </c>
      <c r="Z10" s="393" t="s">
        <v>601</v>
      </c>
      <c r="AA10" s="389">
        <v>800</v>
      </c>
      <c r="AB10" s="394">
        <v>3</v>
      </c>
      <c r="AN10" s="49" t="s">
        <v>641</v>
      </c>
      <c r="AO10" s="43">
        <v>1</v>
      </c>
      <c r="AP10" s="50" t="s">
        <v>642</v>
      </c>
    </row>
    <row r="11" spans="1:42" s="49" customFormat="1" ht="30" x14ac:dyDescent="0.25">
      <c r="B11" s="46" t="s">
        <v>643</v>
      </c>
      <c r="C11" s="46">
        <f t="shared" si="0"/>
        <v>0</v>
      </c>
      <c r="D11" s="46">
        <f>(SQRT(E11)*0.5)</f>
        <v>0</v>
      </c>
      <c r="E11" s="46">
        <f>'1.Application Form'!C69</f>
        <v>0</v>
      </c>
      <c r="F11" s="46">
        <v>3</v>
      </c>
      <c r="G11" s="331" t="s">
        <v>644</v>
      </c>
      <c r="H11" s="46" t="s">
        <v>645</v>
      </c>
      <c r="I11" s="46" t="s">
        <v>646</v>
      </c>
      <c r="L11" s="46" t="s">
        <v>647</v>
      </c>
      <c r="M11" s="389">
        <v>4001</v>
      </c>
      <c r="N11" s="46">
        <v>65</v>
      </c>
      <c r="O11" s="46">
        <v>25</v>
      </c>
      <c r="P11" s="46" t="s">
        <v>648</v>
      </c>
      <c r="Q11" s="46">
        <v>8</v>
      </c>
      <c r="R11" s="46">
        <v>30</v>
      </c>
      <c r="Z11" s="393" t="s">
        <v>602</v>
      </c>
      <c r="AA11" s="389">
        <v>1200</v>
      </c>
      <c r="AB11" s="394">
        <v>3.5</v>
      </c>
      <c r="AN11" s="49" t="s">
        <v>298</v>
      </c>
      <c r="AO11" s="43">
        <v>1.1000000000000001</v>
      </c>
      <c r="AP11" s="50" t="s">
        <v>649</v>
      </c>
    </row>
    <row r="12" spans="1:42" s="49" customFormat="1" ht="30" x14ac:dyDescent="0.25">
      <c r="B12" s="46" t="s">
        <v>650</v>
      </c>
      <c r="C12" s="46">
        <f t="shared" si="0"/>
        <v>0</v>
      </c>
      <c r="D12" s="46">
        <f>SQRT(E12)</f>
        <v>0</v>
      </c>
      <c r="E12" s="332">
        <f>'1.Application Form'!H73</f>
        <v>0</v>
      </c>
      <c r="F12" s="437">
        <v>3</v>
      </c>
      <c r="G12" s="330" t="s">
        <v>606</v>
      </c>
      <c r="H12" s="46" t="s">
        <v>651</v>
      </c>
      <c r="I12" s="46" t="s">
        <v>652</v>
      </c>
      <c r="Z12" s="393" t="s">
        <v>603</v>
      </c>
      <c r="AA12" s="389">
        <v>1800</v>
      </c>
      <c r="AB12" s="394">
        <v>4</v>
      </c>
      <c r="AN12" s="49" t="s">
        <v>653</v>
      </c>
      <c r="AO12" s="43">
        <v>1.1499999999999999</v>
      </c>
      <c r="AP12" s="50" t="s">
        <v>654</v>
      </c>
    </row>
    <row r="13" spans="1:42" s="49" customFormat="1" ht="30" x14ac:dyDescent="0.25">
      <c r="F13" s="43" t="s">
        <v>1321</v>
      </c>
      <c r="Z13" s="393" t="s">
        <v>1158</v>
      </c>
      <c r="AA13" s="389">
        <v>2500</v>
      </c>
      <c r="AB13" s="394">
        <v>5</v>
      </c>
      <c r="AN13" s="49" t="s">
        <v>71</v>
      </c>
      <c r="AO13" s="43">
        <v>1.2</v>
      </c>
      <c r="AP13" s="50" t="s">
        <v>655</v>
      </c>
    </row>
    <row r="14" spans="1:42" s="49" customFormat="1" ht="30" x14ac:dyDescent="0.25">
      <c r="L14" s="683" t="s">
        <v>656</v>
      </c>
      <c r="M14" s="684"/>
      <c r="N14" s="685"/>
      <c r="P14" s="390" t="s">
        <v>657</v>
      </c>
      <c r="Q14" s="430"/>
      <c r="R14" s="430">
        <f>SUM(R16:R17)</f>
        <v>0</v>
      </c>
      <c r="S14" s="333"/>
      <c r="T14" s="333"/>
      <c r="U14" s="135" t="s">
        <v>658</v>
      </c>
      <c r="V14" s="135"/>
      <c r="W14" s="135">
        <f>'2.Audit Plan'!B87</f>
        <v>0</v>
      </c>
      <c r="X14" s="135"/>
      <c r="Z14" s="393" t="s">
        <v>604</v>
      </c>
      <c r="AA14" s="389">
        <v>3500</v>
      </c>
      <c r="AB14" s="394">
        <v>6</v>
      </c>
    </row>
    <row r="15" spans="1:42" x14ac:dyDescent="0.25">
      <c r="L15" s="43" t="s">
        <v>659</v>
      </c>
      <c r="N15" s="43">
        <f>('2.Audit Plan'!B72-'2.Audit Plan'!B71)+1</f>
        <v>1</v>
      </c>
      <c r="P15" s="45"/>
      <c r="Q15" s="45"/>
      <c r="R15" s="140" t="s">
        <v>83</v>
      </c>
      <c r="S15" s="140" t="s">
        <v>84</v>
      </c>
      <c r="T15" s="140" t="s">
        <v>272</v>
      </c>
      <c r="U15" s="45" t="s">
        <v>660</v>
      </c>
      <c r="V15" s="140" t="s">
        <v>661</v>
      </c>
      <c r="W15" s="140" t="s">
        <v>662</v>
      </c>
      <c r="X15" s="140" t="s">
        <v>663</v>
      </c>
      <c r="AN15" s="43" t="str">
        <f>'Risk factors'!D63</f>
        <v>1. Very low risk</v>
      </c>
      <c r="AO15" s="43">
        <v>0.9</v>
      </c>
    </row>
    <row r="16" spans="1:42" x14ac:dyDescent="0.25">
      <c r="L16" s="43" t="s">
        <v>664</v>
      </c>
      <c r="N16" s="134">
        <f>ROUNDUP('2.Audit Plan'!E69,0)</f>
        <v>1</v>
      </c>
      <c r="P16" s="45" t="s">
        <v>170</v>
      </c>
      <c r="Q16" s="45" t="s">
        <v>90</v>
      </c>
      <c r="R16" s="45">
        <f>'1.Application Form'!H60</f>
        <v>0</v>
      </c>
      <c r="S16" s="138">
        <f>'1.Application Form'!I60</f>
        <v>0</v>
      </c>
      <c r="T16" s="138">
        <f>'1.Application Form'!J60</f>
        <v>0</v>
      </c>
      <c r="U16" s="45">
        <f>SUM(R16:S16)</f>
        <v>0</v>
      </c>
      <c r="V16" s="139" t="e">
        <f>(SUM(R16:S16)/(SUM($R$22:$S$22)))</f>
        <v>#DIV/0!</v>
      </c>
      <c r="W16" s="139" t="e">
        <f>R16/(R16+S16)</f>
        <v>#DIV/0!</v>
      </c>
      <c r="X16" s="139" t="e">
        <f>S16/(R16+S16)</f>
        <v>#DIV/0!</v>
      </c>
      <c r="AN16" s="43" t="str">
        <f>'Risk factors'!D64</f>
        <v>2. Low risk</v>
      </c>
      <c r="AO16" s="43">
        <v>1</v>
      </c>
    </row>
    <row r="17" spans="12:41" x14ac:dyDescent="0.25">
      <c r="M17" s="1"/>
      <c r="N17" s="43" t="s">
        <v>301</v>
      </c>
      <c r="P17" s="45" t="s">
        <v>170</v>
      </c>
      <c r="Q17" s="45" t="s">
        <v>92</v>
      </c>
      <c r="R17" s="45">
        <f>'1.Application Form'!H62</f>
        <v>0</v>
      </c>
      <c r="S17" s="45">
        <f>'1.Application Form'!I62</f>
        <v>0</v>
      </c>
      <c r="T17" s="45">
        <f>'1.Application Form'!J62</f>
        <v>0</v>
      </c>
      <c r="U17" s="45">
        <f t="shared" ref="U17:U19" si="2">SUM(R17:S17)</f>
        <v>0</v>
      </c>
      <c r="V17" s="429"/>
      <c r="W17" s="139"/>
      <c r="X17" s="139"/>
      <c r="AN17" s="43" t="str">
        <f>'Risk factors'!D65</f>
        <v>3. Medium risk</v>
      </c>
      <c r="AO17" s="43">
        <v>1.1000000000000001</v>
      </c>
    </row>
    <row r="18" spans="12:41" ht="15" customHeight="1" x14ac:dyDescent="0.25">
      <c r="P18" s="45" t="s">
        <v>171</v>
      </c>
      <c r="Q18" s="45" t="s">
        <v>90</v>
      </c>
      <c r="R18" s="138">
        <f>'1.Application Form'!H61</f>
        <v>0</v>
      </c>
      <c r="S18" s="138">
        <f>'1.Application Form'!I61</f>
        <v>0</v>
      </c>
      <c r="T18" s="138">
        <f>'1.Application Form'!J61</f>
        <v>0</v>
      </c>
      <c r="U18" s="45">
        <f t="shared" si="2"/>
        <v>0</v>
      </c>
      <c r="V18" s="139" t="e">
        <f>(SUM(R18:S18)/(SUM($R$22:$S$22)))</f>
        <v>#DIV/0!</v>
      </c>
      <c r="W18" s="139" t="e">
        <f>R18/(R18+S18)</f>
        <v>#DIV/0!</v>
      </c>
      <c r="X18" s="139" t="e">
        <f>S18/(R18+S18)</f>
        <v>#DIV/0!</v>
      </c>
      <c r="AN18" s="43" t="str">
        <f>'Risk factors'!D66</f>
        <v>4. High risk</v>
      </c>
      <c r="AO18" s="43">
        <v>1.1499999999999999</v>
      </c>
    </row>
    <row r="19" spans="12:41" x14ac:dyDescent="0.25">
      <c r="P19" s="45" t="s">
        <v>171</v>
      </c>
      <c r="Q19" s="45" t="s">
        <v>92</v>
      </c>
      <c r="R19" s="138">
        <f>'1.Application Form'!H63</f>
        <v>0</v>
      </c>
      <c r="S19" s="138">
        <f>'1.Application Form'!I63</f>
        <v>0</v>
      </c>
      <c r="T19" s="138">
        <f>'1.Application Form'!J63</f>
        <v>0</v>
      </c>
      <c r="U19" s="45">
        <f t="shared" si="2"/>
        <v>0</v>
      </c>
      <c r="V19" s="139"/>
      <c r="W19" s="139"/>
      <c r="X19" s="139"/>
      <c r="AN19" s="43" t="str">
        <f>'Risk factors'!D67</f>
        <v>5. Highest risk</v>
      </c>
      <c r="AO19" s="43">
        <v>1.2</v>
      </c>
    </row>
    <row r="20" spans="12:41" x14ac:dyDescent="0.25">
      <c r="L20" s="683" t="s">
        <v>666</v>
      </c>
      <c r="M20" s="684"/>
      <c r="N20" s="685"/>
      <c r="P20" s="431" t="s">
        <v>1316</v>
      </c>
      <c r="Q20" s="431"/>
      <c r="R20" s="431">
        <f>SUM(R16:R17)</f>
        <v>0</v>
      </c>
      <c r="S20" s="431">
        <f>SUM(S16:S17)</f>
        <v>0</v>
      </c>
      <c r="T20" s="431"/>
      <c r="U20" s="431"/>
      <c r="V20" s="433" t="e">
        <f>(SUM(R20:S20)/(SUM($R$22:$S$22)))</f>
        <v>#DIV/0!</v>
      </c>
      <c r="W20" s="433" t="e">
        <f>R20/(R20+S20)</f>
        <v>#DIV/0!</v>
      </c>
      <c r="X20" s="433" t="e">
        <f>S20/(R20+S20)</f>
        <v>#DIV/0!</v>
      </c>
    </row>
    <row r="21" spans="12:41" x14ac:dyDescent="0.25">
      <c r="L21" s="43" t="s">
        <v>667</v>
      </c>
      <c r="N21" s="7">
        <f>IF('1.Application Form'!D36='Hidden Lists'!C10,1,0)</f>
        <v>0</v>
      </c>
      <c r="P21" s="431" t="s">
        <v>1317</v>
      </c>
      <c r="Q21" s="431"/>
      <c r="R21" s="432">
        <f>SUM(R18:R19)</f>
        <v>0</v>
      </c>
      <c r="S21" s="432">
        <f>SUM(S18:S19)</f>
        <v>0</v>
      </c>
      <c r="T21" s="431"/>
      <c r="U21" s="431"/>
      <c r="V21" s="433" t="e">
        <f>(SUM(R21:S21)/(SUM($R$22:$S$22)))</f>
        <v>#DIV/0!</v>
      </c>
      <c r="W21" s="433" t="e">
        <f>R21/(R21+S21)</f>
        <v>#DIV/0!</v>
      </c>
      <c r="X21" s="433" t="e">
        <f>S21/(R21+S21)</f>
        <v>#DIV/0!</v>
      </c>
    </row>
    <row r="22" spans="12:41" x14ac:dyDescent="0.25">
      <c r="L22" s="43" t="s">
        <v>668</v>
      </c>
      <c r="N22" s="7">
        <f>IF('1.Application Form'!D46&gt;0,0,1)</f>
        <v>1</v>
      </c>
      <c r="P22" s="45" t="s">
        <v>660</v>
      </c>
      <c r="Q22" s="45"/>
      <c r="R22" s="45">
        <f>SUM(R16:R19)</f>
        <v>0</v>
      </c>
      <c r="S22" s="45">
        <f>SUM(S16:S19)</f>
        <v>0</v>
      </c>
      <c r="T22" s="45">
        <f>SUM(T16:T19)</f>
        <v>0</v>
      </c>
      <c r="U22" s="45">
        <f>SUM(R22:T22)</f>
        <v>0</v>
      </c>
      <c r="V22" s="45"/>
      <c r="W22" s="45"/>
      <c r="X22" s="45"/>
    </row>
    <row r="23" spans="12:41" x14ac:dyDescent="0.25">
      <c r="L23" s="43" t="s">
        <v>669</v>
      </c>
      <c r="N23" s="7">
        <f>N21+N22</f>
        <v>1</v>
      </c>
    </row>
    <row r="24" spans="12:41" x14ac:dyDescent="0.25">
      <c r="P24" s="689" t="s">
        <v>670</v>
      </c>
      <c r="Q24" s="690"/>
      <c r="R24" s="690"/>
      <c r="S24" s="690"/>
      <c r="T24" s="690"/>
      <c r="U24" s="690"/>
      <c r="V24" s="690"/>
      <c r="W24" s="690"/>
    </row>
    <row r="25" spans="12:41" x14ac:dyDescent="0.25">
      <c r="R25" s="43" t="s">
        <v>671</v>
      </c>
      <c r="S25" s="43" t="s">
        <v>83</v>
      </c>
      <c r="T25" s="43" t="s">
        <v>84</v>
      </c>
    </row>
    <row r="26" spans="12:41" x14ac:dyDescent="0.25">
      <c r="P26" s="45" t="s">
        <v>672</v>
      </c>
      <c r="R26" s="134" t="e">
        <f>($W$14*V20)</f>
        <v>#DIV/0!</v>
      </c>
      <c r="S26" s="133" t="e">
        <f>R26*W20</f>
        <v>#DIV/0!</v>
      </c>
      <c r="T26" s="133" t="e">
        <f>R26*X20</f>
        <v>#DIV/0!</v>
      </c>
    </row>
    <row r="27" spans="12:41" x14ac:dyDescent="0.25">
      <c r="P27" s="45" t="s">
        <v>673</v>
      </c>
      <c r="R27" s="134" t="e">
        <f>($W$14*V21)</f>
        <v>#DIV/0!</v>
      </c>
      <c r="S27" s="133" t="e">
        <f>R27*W21</f>
        <v>#DIV/0!</v>
      </c>
      <c r="T27" s="133" t="e">
        <f>R27*X21</f>
        <v>#DIV/0!</v>
      </c>
    </row>
    <row r="28" spans="12:41" x14ac:dyDescent="0.25">
      <c r="P28" s="45" t="s">
        <v>660</v>
      </c>
      <c r="R28" s="134"/>
    </row>
    <row r="31" spans="12:41" x14ac:dyDescent="0.25">
      <c r="P31" s="689" t="s">
        <v>674</v>
      </c>
      <c r="Q31" s="690"/>
      <c r="R31" s="690"/>
      <c r="S31" s="690"/>
      <c r="T31" s="690"/>
      <c r="U31" s="690"/>
      <c r="V31" s="690"/>
      <c r="W31" s="690"/>
    </row>
    <row r="32" spans="12:41" x14ac:dyDescent="0.25">
      <c r="R32" s="43" t="s">
        <v>671</v>
      </c>
      <c r="S32" s="43" t="s">
        <v>83</v>
      </c>
      <c r="T32" s="43" t="s">
        <v>84</v>
      </c>
    </row>
    <row r="33" spans="16:23" x14ac:dyDescent="0.25">
      <c r="P33" s="45" t="s">
        <v>672</v>
      </c>
      <c r="R33" s="134" t="e">
        <f t="shared" ref="R33:T34" si="3">_xlfn.FLOOR.MATH(R26,1)</f>
        <v>#DIV/0!</v>
      </c>
      <c r="S33" s="134" t="e">
        <f t="shared" si="3"/>
        <v>#DIV/0!</v>
      </c>
      <c r="T33" s="134" t="e">
        <f t="shared" si="3"/>
        <v>#DIV/0!</v>
      </c>
    </row>
    <row r="34" spans="16:23" x14ac:dyDescent="0.25">
      <c r="P34" s="45" t="s">
        <v>673</v>
      </c>
      <c r="R34" s="134" t="e">
        <f t="shared" si="3"/>
        <v>#DIV/0!</v>
      </c>
      <c r="S34" s="134" t="e">
        <f t="shared" si="3"/>
        <v>#DIV/0!</v>
      </c>
      <c r="T34" s="134" t="e">
        <f t="shared" si="3"/>
        <v>#DIV/0!</v>
      </c>
    </row>
    <row r="35" spans="16:23" x14ac:dyDescent="0.25">
      <c r="P35" s="45" t="s">
        <v>660</v>
      </c>
      <c r="R35" s="134"/>
    </row>
    <row r="37" spans="16:23" x14ac:dyDescent="0.25">
      <c r="P37" s="689" t="s">
        <v>675</v>
      </c>
      <c r="Q37" s="690"/>
      <c r="R37" s="690"/>
      <c r="S37" s="690"/>
      <c r="T37" s="690"/>
      <c r="U37" s="690"/>
      <c r="V37" s="690"/>
      <c r="W37" s="690"/>
    </row>
    <row r="38" spans="16:23" x14ac:dyDescent="0.25">
      <c r="R38" s="43" t="s">
        <v>671</v>
      </c>
      <c r="S38" s="43" t="s">
        <v>83</v>
      </c>
      <c r="T38" s="43" t="s">
        <v>84</v>
      </c>
    </row>
    <row r="39" spans="16:23" x14ac:dyDescent="0.25">
      <c r="P39" s="45" t="s">
        <v>672</v>
      </c>
      <c r="R39" s="134" t="e">
        <f t="shared" ref="R39:T40" si="4">R26-R33</f>
        <v>#DIV/0!</v>
      </c>
      <c r="S39" s="134" t="e">
        <f t="shared" si="4"/>
        <v>#DIV/0!</v>
      </c>
      <c r="T39" s="134" t="e">
        <f t="shared" si="4"/>
        <v>#DIV/0!</v>
      </c>
    </row>
    <row r="40" spans="16:23" x14ac:dyDescent="0.25">
      <c r="P40" s="45" t="s">
        <v>673</v>
      </c>
      <c r="R40" s="134" t="e">
        <f t="shared" si="4"/>
        <v>#DIV/0!</v>
      </c>
      <c r="S40" s="134" t="e">
        <f t="shared" si="4"/>
        <v>#DIV/0!</v>
      </c>
      <c r="T40" s="134" t="e">
        <f t="shared" si="4"/>
        <v>#DIV/0!</v>
      </c>
    </row>
    <row r="41" spans="16:23" x14ac:dyDescent="0.25">
      <c r="P41" s="45" t="s">
        <v>660</v>
      </c>
      <c r="R41" s="134">
        <f>R28-R35</f>
        <v>0</v>
      </c>
      <c r="S41" s="134">
        <f>S28-S35</f>
        <v>0</v>
      </c>
      <c r="T41" s="134">
        <f>U28-T35</f>
        <v>0</v>
      </c>
    </row>
    <row r="43" spans="16:23" x14ac:dyDescent="0.25">
      <c r="P43" s="689" t="s">
        <v>676</v>
      </c>
      <c r="Q43" s="690"/>
      <c r="R43" s="690"/>
      <c r="S43" s="690"/>
      <c r="T43" s="690"/>
      <c r="U43" s="690"/>
      <c r="V43" s="690"/>
      <c r="W43" s="690"/>
    </row>
    <row r="44" spans="16:23" x14ac:dyDescent="0.25">
      <c r="R44" s="43" t="s">
        <v>671</v>
      </c>
      <c r="S44" s="43" t="s">
        <v>83</v>
      </c>
      <c r="T44" s="43" t="s">
        <v>84</v>
      </c>
    </row>
    <row r="45" spans="16:23" x14ac:dyDescent="0.25">
      <c r="P45" s="45" t="s">
        <v>672</v>
      </c>
      <c r="R45" s="141" t="e">
        <f t="shared" ref="R45:T46" si="5">IF(R39&lt;0.49,ROUNDDOWN(R26,0),ROUNDUP(R26,0))</f>
        <v>#DIV/0!</v>
      </c>
      <c r="S45" s="141" t="e">
        <f t="shared" si="5"/>
        <v>#DIV/0!</v>
      </c>
      <c r="T45" s="141" t="e">
        <f t="shared" si="5"/>
        <v>#DIV/0!</v>
      </c>
    </row>
    <row r="46" spans="16:23" x14ac:dyDescent="0.25">
      <c r="P46" s="45" t="s">
        <v>673</v>
      </c>
      <c r="R46" s="141" t="e">
        <f t="shared" si="5"/>
        <v>#DIV/0!</v>
      </c>
      <c r="S46" s="141" t="e">
        <f t="shared" si="5"/>
        <v>#DIV/0!</v>
      </c>
      <c r="T46" s="141" t="e">
        <f t="shared" si="5"/>
        <v>#DIV/0!</v>
      </c>
    </row>
    <row r="47" spans="16:23" x14ac:dyDescent="0.25">
      <c r="P47" s="45" t="s">
        <v>660</v>
      </c>
      <c r="R47" s="134"/>
      <c r="S47" s="134"/>
      <c r="T47" s="134"/>
    </row>
    <row r="51" spans="14:21" x14ac:dyDescent="0.25">
      <c r="N51" s="7"/>
      <c r="O51" s="7"/>
    </row>
    <row r="57" spans="14:21" x14ac:dyDescent="0.25">
      <c r="R57" s="136"/>
      <c r="U57" s="137"/>
    </row>
    <row r="92" spans="16:17" x14ac:dyDescent="0.25">
      <c r="P92" s="7"/>
      <c r="Q92" s="7"/>
    </row>
  </sheetData>
  <sheetProtection algorithmName="SHA-512" hashValue="tnj36krGfUXt18HIZdheiosUK4bvWXT22y4oeeZnCDUKNyar0WWRLe4n730HxK71gz3Irx4HLSllrLr8xX2wHw==" saltValue="RFFU3YidB5DSKuZTS+Tc7w==" spinCount="100000" sheet="1" objects="1" scenarios="1"/>
  <mergeCells count="12">
    <mergeCell ref="P24:W24"/>
    <mergeCell ref="P31:W31"/>
    <mergeCell ref="P37:W37"/>
    <mergeCell ref="P43:W43"/>
    <mergeCell ref="AH1:AJ1"/>
    <mergeCell ref="AH4:AJ4"/>
    <mergeCell ref="Z1:AB1"/>
    <mergeCell ref="L20:N20"/>
    <mergeCell ref="AO2:AP2"/>
    <mergeCell ref="AN8:AP8"/>
    <mergeCell ref="AD1:AF1"/>
    <mergeCell ref="L14:N14"/>
  </mergeCells>
  <pageMargins left="0.511811024" right="0.511811024" top="0.78740157499999996" bottom="0.78740157499999996" header="0.31496062000000002" footer="0.31496062000000002"/>
  <ignoredErrors>
    <ignoredError sqref="D5" 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1AE2C-AD4C-4BD5-AAEF-FD8143185332}">
  <sheetPr>
    <tabColor theme="1"/>
  </sheetPr>
  <dimension ref="A1:F67"/>
  <sheetViews>
    <sheetView zoomScale="80" zoomScaleNormal="80" workbookViewId="0"/>
  </sheetViews>
  <sheetFormatPr defaultColWidth="9.140625" defaultRowHeight="13.5" x14ac:dyDescent="0.25"/>
  <cols>
    <col min="1" max="1" width="50.140625" style="349" customWidth="1"/>
    <col min="2" max="2" width="35.28515625" style="349" customWidth="1"/>
    <col min="3" max="3" width="24.5703125" style="349" customWidth="1"/>
    <col min="4" max="4" width="36.7109375" style="349" customWidth="1"/>
    <col min="5" max="5" width="9" style="349" customWidth="1"/>
    <col min="6" max="6" width="54.7109375" style="349" customWidth="1"/>
    <col min="7" max="7" width="24.7109375" style="2" customWidth="1"/>
    <col min="8" max="16384" width="9.140625" style="2"/>
  </cols>
  <sheetData>
    <row r="1" spans="1:6" x14ac:dyDescent="0.25">
      <c r="A1" s="348" t="s">
        <v>682</v>
      </c>
    </row>
    <row r="2" spans="1:6" x14ac:dyDescent="0.25">
      <c r="A2" s="299" t="str">
        <f>Factors!A1</f>
        <v>Note for translator: No need to translate this tab</v>
      </c>
    </row>
    <row r="3" spans="1:6" ht="27" x14ac:dyDescent="0.25">
      <c r="A3" s="350" t="s">
        <v>221</v>
      </c>
      <c r="B3" s="350" t="s">
        <v>683</v>
      </c>
      <c r="C3" s="350" t="s">
        <v>684</v>
      </c>
      <c r="D3" s="350" t="s">
        <v>685</v>
      </c>
      <c r="E3" s="350" t="s">
        <v>686</v>
      </c>
      <c r="F3" s="350" t="s">
        <v>687</v>
      </c>
    </row>
    <row r="4" spans="1:6" ht="54" customHeight="1" x14ac:dyDescent="0.25">
      <c r="A4" s="114" t="s">
        <v>688</v>
      </c>
      <c r="B4" s="114" t="s">
        <v>689</v>
      </c>
      <c r="C4" s="114" t="s">
        <v>690</v>
      </c>
      <c r="D4" s="114" t="s">
        <v>691</v>
      </c>
      <c r="E4" s="351">
        <v>0</v>
      </c>
      <c r="F4" s="114" t="s">
        <v>692</v>
      </c>
    </row>
    <row r="5" spans="1:6" ht="27" x14ac:dyDescent="0.25">
      <c r="A5" s="114" t="s">
        <v>688</v>
      </c>
      <c r="B5" s="114" t="s">
        <v>689</v>
      </c>
      <c r="C5" s="114" t="s">
        <v>690</v>
      </c>
      <c r="D5" s="351" t="s">
        <v>693</v>
      </c>
      <c r="E5" s="351">
        <v>1</v>
      </c>
      <c r="F5" s="351"/>
    </row>
    <row r="6" spans="1:6" ht="27" x14ac:dyDescent="0.25">
      <c r="A6" s="114" t="s">
        <v>694</v>
      </c>
      <c r="B6" s="114" t="s">
        <v>689</v>
      </c>
      <c r="C6" s="114" t="s">
        <v>695</v>
      </c>
      <c r="D6" s="351" t="s">
        <v>696</v>
      </c>
      <c r="E6" s="351">
        <v>0</v>
      </c>
      <c r="F6" s="351"/>
    </row>
    <row r="7" spans="1:6" ht="27" x14ac:dyDescent="0.25">
      <c r="A7" s="114" t="s">
        <v>694</v>
      </c>
      <c r="B7" s="114" t="s">
        <v>689</v>
      </c>
      <c r="C7" s="114" t="s">
        <v>695</v>
      </c>
      <c r="D7" s="351" t="s">
        <v>697</v>
      </c>
      <c r="E7" s="351">
        <v>1</v>
      </c>
      <c r="F7" s="351" t="s">
        <v>698</v>
      </c>
    </row>
    <row r="8" spans="1:6" ht="27" x14ac:dyDescent="0.25">
      <c r="A8" s="114" t="s">
        <v>699</v>
      </c>
      <c r="B8" s="114" t="s">
        <v>689</v>
      </c>
      <c r="C8" s="114" t="s">
        <v>690</v>
      </c>
      <c r="D8" s="351" t="s">
        <v>700</v>
      </c>
      <c r="E8" s="351">
        <v>0</v>
      </c>
      <c r="F8" s="351" t="s">
        <v>701</v>
      </c>
    </row>
    <row r="9" spans="1:6" ht="27" x14ac:dyDescent="0.25">
      <c r="A9" s="114" t="s">
        <v>699</v>
      </c>
      <c r="B9" s="114" t="s">
        <v>689</v>
      </c>
      <c r="C9" s="114" t="s">
        <v>690</v>
      </c>
      <c r="D9" s="351" t="s">
        <v>702</v>
      </c>
      <c r="E9" s="351">
        <v>1</v>
      </c>
      <c r="F9" s="351"/>
    </row>
    <row r="10" spans="1:6" ht="40.5" x14ac:dyDescent="0.25">
      <c r="A10" s="114" t="s">
        <v>703</v>
      </c>
      <c r="B10" s="114" t="s">
        <v>689</v>
      </c>
      <c r="C10" s="114" t="s">
        <v>704</v>
      </c>
      <c r="D10" s="351" t="s">
        <v>705</v>
      </c>
      <c r="E10" s="351">
        <v>0</v>
      </c>
      <c r="F10" s="351" t="s">
        <v>706</v>
      </c>
    </row>
    <row r="11" spans="1:6" ht="27" x14ac:dyDescent="0.25">
      <c r="A11" s="114" t="s">
        <v>703</v>
      </c>
      <c r="B11" s="114" t="s">
        <v>689</v>
      </c>
      <c r="C11" s="114" t="s">
        <v>704</v>
      </c>
      <c r="D11" s="351" t="s">
        <v>707</v>
      </c>
      <c r="E11" s="351">
        <v>1</v>
      </c>
      <c r="F11" s="351"/>
    </row>
    <row r="12" spans="1:6" x14ac:dyDescent="0.25">
      <c r="A12" s="114" t="s">
        <v>708</v>
      </c>
      <c r="B12" s="351" t="s">
        <v>709</v>
      </c>
      <c r="C12" s="351" t="s">
        <v>710</v>
      </c>
      <c r="D12" s="351" t="s">
        <v>711</v>
      </c>
      <c r="E12" s="351">
        <v>0</v>
      </c>
      <c r="F12" s="352" t="s">
        <v>712</v>
      </c>
    </row>
    <row r="13" spans="1:6" x14ac:dyDescent="0.25">
      <c r="A13" s="114" t="s">
        <v>708</v>
      </c>
      <c r="B13" s="351" t="s">
        <v>709</v>
      </c>
      <c r="C13" s="351" t="s">
        <v>710</v>
      </c>
      <c r="D13" s="351" t="s">
        <v>713</v>
      </c>
      <c r="E13" s="351">
        <v>1</v>
      </c>
      <c r="F13" s="352" t="s">
        <v>714</v>
      </c>
    </row>
    <row r="14" spans="1:6" x14ac:dyDescent="0.25">
      <c r="A14" s="114" t="s">
        <v>708</v>
      </c>
      <c r="B14" s="351" t="s">
        <v>709</v>
      </c>
      <c r="C14" s="351" t="s">
        <v>710</v>
      </c>
      <c r="D14" s="351" t="s">
        <v>715</v>
      </c>
      <c r="E14" s="351">
        <v>2</v>
      </c>
      <c r="F14" s="351"/>
    </row>
    <row r="15" spans="1:6" ht="27" x14ac:dyDescent="0.25">
      <c r="A15" s="114" t="s">
        <v>716</v>
      </c>
      <c r="B15" s="351" t="s">
        <v>717</v>
      </c>
      <c r="C15" s="114" t="s">
        <v>704</v>
      </c>
      <c r="D15" s="351" t="s">
        <v>718</v>
      </c>
      <c r="E15" s="351">
        <v>0</v>
      </c>
      <c r="F15" s="352" t="s">
        <v>719</v>
      </c>
    </row>
    <row r="16" spans="1:6" ht="27" x14ac:dyDescent="0.25">
      <c r="A16" s="114" t="s">
        <v>716</v>
      </c>
      <c r="B16" s="351" t="s">
        <v>717</v>
      </c>
      <c r="C16" s="114" t="s">
        <v>704</v>
      </c>
      <c r="D16" s="351" t="s">
        <v>720</v>
      </c>
      <c r="E16" s="351">
        <v>1</v>
      </c>
      <c r="F16" s="352" t="s">
        <v>721</v>
      </c>
    </row>
    <row r="17" spans="1:6" ht="27" x14ac:dyDescent="0.25">
      <c r="A17" s="114" t="s">
        <v>716</v>
      </c>
      <c r="B17" s="351" t="s">
        <v>717</v>
      </c>
      <c r="C17" s="114" t="s">
        <v>704</v>
      </c>
      <c r="D17" s="351" t="s">
        <v>722</v>
      </c>
      <c r="E17" s="351">
        <v>2</v>
      </c>
      <c r="F17" s="351"/>
    </row>
    <row r="18" spans="1:6" x14ac:dyDescent="0.25">
      <c r="A18" s="114" t="s">
        <v>723</v>
      </c>
      <c r="B18" s="351" t="s">
        <v>717</v>
      </c>
      <c r="C18" s="351" t="s">
        <v>710</v>
      </c>
      <c r="D18" s="351" t="s">
        <v>724</v>
      </c>
      <c r="E18" s="351">
        <v>0</v>
      </c>
      <c r="F18" s="352" t="s">
        <v>725</v>
      </c>
    </row>
    <row r="19" spans="1:6" x14ac:dyDescent="0.25">
      <c r="A19" s="114" t="s">
        <v>723</v>
      </c>
      <c r="B19" s="351" t="s">
        <v>717</v>
      </c>
      <c r="C19" s="351" t="s">
        <v>710</v>
      </c>
      <c r="D19" s="351" t="s">
        <v>726</v>
      </c>
      <c r="E19" s="351">
        <v>1</v>
      </c>
      <c r="F19" s="352" t="s">
        <v>727</v>
      </c>
    </row>
    <row r="20" spans="1:6" x14ac:dyDescent="0.25">
      <c r="A20" s="114" t="s">
        <v>723</v>
      </c>
      <c r="B20" s="351" t="s">
        <v>717</v>
      </c>
      <c r="C20" s="351" t="s">
        <v>710</v>
      </c>
      <c r="D20" s="351" t="s">
        <v>728</v>
      </c>
      <c r="E20" s="351">
        <v>2</v>
      </c>
      <c r="F20" s="351"/>
    </row>
    <row r="21" spans="1:6" ht="27" x14ac:dyDescent="0.25">
      <c r="A21" s="353" t="s">
        <v>729</v>
      </c>
      <c r="B21" s="351" t="s">
        <v>717</v>
      </c>
      <c r="C21" s="114" t="s">
        <v>704</v>
      </c>
      <c r="D21" s="351" t="s">
        <v>730</v>
      </c>
      <c r="E21" s="351">
        <v>0</v>
      </c>
      <c r="F21" s="351"/>
    </row>
    <row r="22" spans="1:6" ht="27" x14ac:dyDescent="0.25">
      <c r="A22" s="353" t="s">
        <v>729</v>
      </c>
      <c r="B22" s="351" t="s">
        <v>717</v>
      </c>
      <c r="C22" s="114" t="s">
        <v>704</v>
      </c>
      <c r="D22" s="351" t="s">
        <v>731</v>
      </c>
      <c r="E22" s="351">
        <v>1</v>
      </c>
      <c r="F22" s="351"/>
    </row>
    <row r="23" spans="1:6" ht="27" x14ac:dyDescent="0.25">
      <c r="A23" s="353" t="s">
        <v>729</v>
      </c>
      <c r="B23" s="351" t="s">
        <v>717</v>
      </c>
      <c r="C23" s="114" t="s">
        <v>704</v>
      </c>
      <c r="D23" s="351" t="s">
        <v>732</v>
      </c>
      <c r="E23" s="351">
        <v>2</v>
      </c>
      <c r="F23" s="351"/>
    </row>
    <row r="24" spans="1:6" ht="27" x14ac:dyDescent="0.25">
      <c r="A24" s="353" t="s">
        <v>733</v>
      </c>
      <c r="B24" s="114" t="s">
        <v>689</v>
      </c>
      <c r="C24" s="351" t="s">
        <v>710</v>
      </c>
      <c r="D24" s="354">
        <v>0</v>
      </c>
      <c r="E24" s="351">
        <v>0</v>
      </c>
      <c r="F24" s="351" t="s">
        <v>734</v>
      </c>
    </row>
    <row r="25" spans="1:6" ht="27" x14ac:dyDescent="0.25">
      <c r="A25" s="353" t="s">
        <v>733</v>
      </c>
      <c r="B25" s="114" t="s">
        <v>689</v>
      </c>
      <c r="C25" s="351" t="s">
        <v>710</v>
      </c>
      <c r="D25" s="355" t="s">
        <v>735</v>
      </c>
      <c r="E25" s="351">
        <v>1</v>
      </c>
      <c r="F25" s="356"/>
    </row>
    <row r="26" spans="1:6" ht="27" x14ac:dyDescent="0.25">
      <c r="A26" s="353" t="s">
        <v>733</v>
      </c>
      <c r="B26" s="114" t="s">
        <v>689</v>
      </c>
      <c r="C26" s="351" t="s">
        <v>710</v>
      </c>
      <c r="D26" s="351" t="s">
        <v>736</v>
      </c>
      <c r="E26" s="351">
        <v>2</v>
      </c>
      <c r="F26" s="351"/>
    </row>
    <row r="27" spans="1:6" ht="27" x14ac:dyDescent="0.25">
      <c r="A27" s="353" t="s">
        <v>226</v>
      </c>
      <c r="B27" s="351" t="s">
        <v>717</v>
      </c>
      <c r="C27" s="114" t="s">
        <v>704</v>
      </c>
      <c r="D27" s="351" t="s">
        <v>737</v>
      </c>
      <c r="E27" s="351">
        <v>0</v>
      </c>
      <c r="F27" s="351"/>
    </row>
    <row r="28" spans="1:6" ht="27" x14ac:dyDescent="0.25">
      <c r="A28" s="353" t="s">
        <v>226</v>
      </c>
      <c r="B28" s="351" t="s">
        <v>717</v>
      </c>
      <c r="C28" s="114" t="s">
        <v>704</v>
      </c>
      <c r="D28" s="351" t="s">
        <v>738</v>
      </c>
      <c r="E28" s="351">
        <v>1</v>
      </c>
      <c r="F28" s="351"/>
    </row>
    <row r="29" spans="1:6" ht="27" x14ac:dyDescent="0.25">
      <c r="A29" s="353" t="s">
        <v>226</v>
      </c>
      <c r="B29" s="351" t="s">
        <v>717</v>
      </c>
      <c r="C29" s="114" t="s">
        <v>704</v>
      </c>
      <c r="D29" s="351" t="s">
        <v>739</v>
      </c>
      <c r="E29" s="351">
        <v>2</v>
      </c>
      <c r="F29" s="351"/>
    </row>
    <row r="30" spans="1:6" ht="54" x14ac:dyDescent="0.25">
      <c r="A30" s="114" t="s">
        <v>740</v>
      </c>
      <c r="B30" s="114" t="s">
        <v>689</v>
      </c>
      <c r="C30" s="114" t="s">
        <v>704</v>
      </c>
      <c r="D30" s="354">
        <v>0</v>
      </c>
      <c r="E30" s="351">
        <v>0</v>
      </c>
      <c r="F30" s="351" t="s">
        <v>741</v>
      </c>
    </row>
    <row r="31" spans="1:6" ht="27" x14ac:dyDescent="0.25">
      <c r="A31" s="114" t="s">
        <v>740</v>
      </c>
      <c r="B31" s="114" t="s">
        <v>689</v>
      </c>
      <c r="C31" s="114" t="s">
        <v>704</v>
      </c>
      <c r="D31" s="351" t="s">
        <v>742</v>
      </c>
      <c r="E31" s="351">
        <v>1</v>
      </c>
      <c r="F31" s="351"/>
    </row>
    <row r="32" spans="1:6" x14ac:dyDescent="0.25">
      <c r="A32" s="114" t="s">
        <v>743</v>
      </c>
      <c r="B32" s="351" t="s">
        <v>709</v>
      </c>
      <c r="C32" s="351" t="s">
        <v>710</v>
      </c>
      <c r="D32" s="357">
        <v>0</v>
      </c>
      <c r="E32" s="351">
        <v>0</v>
      </c>
      <c r="F32" s="351"/>
    </row>
    <row r="33" spans="1:6" x14ac:dyDescent="0.25">
      <c r="A33" s="114" t="s">
        <v>743</v>
      </c>
      <c r="B33" s="351" t="s">
        <v>709</v>
      </c>
      <c r="C33" s="351" t="s">
        <v>710</v>
      </c>
      <c r="D33" s="355" t="s">
        <v>744</v>
      </c>
      <c r="E33" s="351">
        <v>1</v>
      </c>
      <c r="F33" s="351"/>
    </row>
    <row r="34" spans="1:6" x14ac:dyDescent="0.25">
      <c r="A34" s="114" t="s">
        <v>743</v>
      </c>
      <c r="B34" s="351" t="s">
        <v>709</v>
      </c>
      <c r="C34" s="351" t="s">
        <v>710</v>
      </c>
      <c r="D34" s="351" t="s">
        <v>745</v>
      </c>
      <c r="E34" s="351">
        <v>2</v>
      </c>
      <c r="F34" s="351"/>
    </row>
    <row r="35" spans="1:6" ht="27" x14ac:dyDescent="0.25">
      <c r="A35" s="114" t="s">
        <v>746</v>
      </c>
      <c r="B35" s="351" t="s">
        <v>709</v>
      </c>
      <c r="C35" s="351" t="s">
        <v>710</v>
      </c>
      <c r="D35" s="351" t="s">
        <v>747</v>
      </c>
      <c r="E35" s="351">
        <v>0</v>
      </c>
      <c r="F35" s="351" t="s">
        <v>748</v>
      </c>
    </row>
    <row r="36" spans="1:6" ht="27" x14ac:dyDescent="0.25">
      <c r="A36" s="114" t="s">
        <v>746</v>
      </c>
      <c r="B36" s="351" t="s">
        <v>709</v>
      </c>
      <c r="C36" s="351" t="s">
        <v>710</v>
      </c>
      <c r="D36" s="351" t="s">
        <v>749</v>
      </c>
      <c r="E36" s="351">
        <v>1</v>
      </c>
      <c r="F36" s="351" t="s">
        <v>750</v>
      </c>
    </row>
    <row r="37" spans="1:6" x14ac:dyDescent="0.25">
      <c r="A37" s="114" t="s">
        <v>746</v>
      </c>
      <c r="B37" s="351" t="s">
        <v>709</v>
      </c>
      <c r="C37" s="351" t="s">
        <v>710</v>
      </c>
      <c r="D37" s="351" t="s">
        <v>751</v>
      </c>
      <c r="E37" s="351">
        <v>2</v>
      </c>
      <c r="F37" s="351"/>
    </row>
    <row r="38" spans="1:6" ht="27" x14ac:dyDescent="0.25">
      <c r="A38" s="114" t="s">
        <v>752</v>
      </c>
      <c r="B38" s="351" t="s">
        <v>709</v>
      </c>
      <c r="C38" s="351" t="s">
        <v>710</v>
      </c>
      <c r="D38" s="351" t="s">
        <v>747</v>
      </c>
      <c r="E38" s="351">
        <v>0</v>
      </c>
      <c r="F38" s="351" t="s">
        <v>753</v>
      </c>
    </row>
    <row r="39" spans="1:6" ht="27" x14ac:dyDescent="0.25">
      <c r="A39" s="114" t="s">
        <v>752</v>
      </c>
      <c r="B39" s="351" t="s">
        <v>709</v>
      </c>
      <c r="C39" s="351" t="s">
        <v>710</v>
      </c>
      <c r="D39" s="351" t="s">
        <v>754</v>
      </c>
      <c r="E39" s="351">
        <v>1</v>
      </c>
      <c r="F39" s="351" t="s">
        <v>755</v>
      </c>
    </row>
    <row r="40" spans="1:6" x14ac:dyDescent="0.25">
      <c r="A40" s="114" t="s">
        <v>752</v>
      </c>
      <c r="B40" s="351" t="s">
        <v>709</v>
      </c>
      <c r="C40" s="351" t="s">
        <v>710</v>
      </c>
      <c r="D40" s="351" t="s">
        <v>756</v>
      </c>
      <c r="E40" s="351">
        <v>2</v>
      </c>
      <c r="F40" s="351"/>
    </row>
    <row r="41" spans="1:6" ht="27" x14ac:dyDescent="0.25">
      <c r="A41" s="114" t="s">
        <v>757</v>
      </c>
      <c r="B41" s="114" t="s">
        <v>689</v>
      </c>
      <c r="C41" s="351" t="s">
        <v>710</v>
      </c>
      <c r="D41" s="357">
        <v>0</v>
      </c>
      <c r="E41" s="351">
        <v>0</v>
      </c>
      <c r="F41" s="351" t="s">
        <v>758</v>
      </c>
    </row>
    <row r="42" spans="1:6" ht="27" x14ac:dyDescent="0.25">
      <c r="A42" s="114" t="s">
        <v>757</v>
      </c>
      <c r="B42" s="114" t="s">
        <v>689</v>
      </c>
      <c r="C42" s="351" t="s">
        <v>710</v>
      </c>
      <c r="D42" s="355" t="s">
        <v>744</v>
      </c>
      <c r="E42" s="351">
        <v>1</v>
      </c>
      <c r="F42" s="351"/>
    </row>
    <row r="43" spans="1:6" ht="27" x14ac:dyDescent="0.25">
      <c r="A43" s="114" t="s">
        <v>757</v>
      </c>
      <c r="B43" s="114" t="s">
        <v>689</v>
      </c>
      <c r="C43" s="351" t="s">
        <v>710</v>
      </c>
      <c r="D43" s="351" t="s">
        <v>745</v>
      </c>
      <c r="E43" s="351">
        <v>2</v>
      </c>
      <c r="F43" s="351"/>
    </row>
    <row r="44" spans="1:6" ht="27" x14ac:dyDescent="0.25">
      <c r="A44" s="114" t="s">
        <v>759</v>
      </c>
      <c r="B44" s="114" t="s">
        <v>689</v>
      </c>
      <c r="C44" s="114" t="s">
        <v>704</v>
      </c>
      <c r="D44" s="351">
        <v>0</v>
      </c>
      <c r="E44" s="351">
        <v>0</v>
      </c>
      <c r="F44" s="351"/>
    </row>
    <row r="45" spans="1:6" ht="27" x14ac:dyDescent="0.25">
      <c r="A45" s="114" t="s">
        <v>759</v>
      </c>
      <c r="B45" s="114" t="s">
        <v>689</v>
      </c>
      <c r="C45" s="114" t="s">
        <v>704</v>
      </c>
      <c r="D45" s="351" t="s">
        <v>742</v>
      </c>
      <c r="E45" s="351">
        <v>1</v>
      </c>
      <c r="F45" s="351" t="s">
        <v>760</v>
      </c>
    </row>
    <row r="46" spans="1:6" ht="27" x14ac:dyDescent="0.25">
      <c r="A46" s="114" t="s">
        <v>761</v>
      </c>
      <c r="B46" s="114" t="s">
        <v>709</v>
      </c>
      <c r="C46" s="114" t="s">
        <v>704</v>
      </c>
      <c r="D46" s="357" t="s">
        <v>1190</v>
      </c>
      <c r="E46" s="351">
        <v>0</v>
      </c>
      <c r="F46" s="351"/>
    </row>
    <row r="47" spans="1:6" ht="27" x14ac:dyDescent="0.25">
      <c r="A47" s="114" t="s">
        <v>761</v>
      </c>
      <c r="B47" s="114" t="s">
        <v>709</v>
      </c>
      <c r="C47" s="114" t="s">
        <v>704</v>
      </c>
      <c r="D47" s="351" t="s">
        <v>1191</v>
      </c>
      <c r="E47" s="351">
        <v>1</v>
      </c>
      <c r="F47" s="351"/>
    </row>
    <row r="48" spans="1:6" ht="27" x14ac:dyDescent="0.25">
      <c r="A48" s="114" t="s">
        <v>761</v>
      </c>
      <c r="B48" s="114" t="s">
        <v>709</v>
      </c>
      <c r="C48" s="114" t="s">
        <v>704</v>
      </c>
      <c r="D48" s="351" t="s">
        <v>1192</v>
      </c>
      <c r="E48" s="351">
        <v>2</v>
      </c>
      <c r="F48" s="351"/>
    </row>
    <row r="49" spans="1:6" ht="27" x14ac:dyDescent="0.25">
      <c r="A49" s="114" t="s">
        <v>762</v>
      </c>
      <c r="B49" s="114" t="s">
        <v>709</v>
      </c>
      <c r="C49" s="114" t="s">
        <v>704</v>
      </c>
      <c r="D49" s="357" t="s">
        <v>1190</v>
      </c>
      <c r="E49" s="351">
        <v>0</v>
      </c>
      <c r="F49" s="351"/>
    </row>
    <row r="50" spans="1:6" ht="27" x14ac:dyDescent="0.25">
      <c r="A50" s="114" t="s">
        <v>762</v>
      </c>
      <c r="B50" s="114" t="s">
        <v>709</v>
      </c>
      <c r="C50" s="114" t="s">
        <v>704</v>
      </c>
      <c r="D50" s="351" t="s">
        <v>1191</v>
      </c>
      <c r="E50" s="351">
        <v>1</v>
      </c>
      <c r="F50" s="351"/>
    </row>
    <row r="51" spans="1:6" ht="27" x14ac:dyDescent="0.25">
      <c r="A51" s="114" t="s">
        <v>762</v>
      </c>
      <c r="B51" s="114" t="s">
        <v>709</v>
      </c>
      <c r="C51" s="114" t="s">
        <v>704</v>
      </c>
      <c r="D51" s="351" t="s">
        <v>1192</v>
      </c>
      <c r="E51" s="351">
        <v>2</v>
      </c>
      <c r="F51" s="351"/>
    </row>
    <row r="52" spans="1:6" ht="27" x14ac:dyDescent="0.25">
      <c r="A52" s="435" t="s">
        <v>1180</v>
      </c>
      <c r="B52" s="435" t="s">
        <v>689</v>
      </c>
      <c r="C52" s="435" t="s">
        <v>1181</v>
      </c>
      <c r="D52" s="436" t="s">
        <v>1183</v>
      </c>
      <c r="E52" s="436">
        <v>0</v>
      </c>
      <c r="F52" s="436"/>
    </row>
    <row r="53" spans="1:6" ht="27" x14ac:dyDescent="0.25">
      <c r="A53" s="435" t="s">
        <v>1180</v>
      </c>
      <c r="B53" s="435" t="s">
        <v>689</v>
      </c>
      <c r="C53" s="435" t="s">
        <v>1181</v>
      </c>
      <c r="D53" s="436" t="s">
        <v>1184</v>
      </c>
      <c r="E53" s="436">
        <v>1</v>
      </c>
      <c r="F53" s="436"/>
    </row>
    <row r="54" spans="1:6" ht="27" x14ac:dyDescent="0.25">
      <c r="A54" s="435" t="s">
        <v>1180</v>
      </c>
      <c r="B54" s="435" t="s">
        <v>689</v>
      </c>
      <c r="C54" s="435" t="s">
        <v>1181</v>
      </c>
      <c r="D54" s="436" t="s">
        <v>1185</v>
      </c>
      <c r="E54" s="436">
        <v>2</v>
      </c>
      <c r="F54" s="436"/>
    </row>
    <row r="55" spans="1:6" ht="27" x14ac:dyDescent="0.25">
      <c r="A55" s="435" t="s">
        <v>1182</v>
      </c>
      <c r="B55" s="435" t="s">
        <v>689</v>
      </c>
      <c r="C55" s="435" t="s">
        <v>1181</v>
      </c>
      <c r="D55" s="436" t="s">
        <v>1183</v>
      </c>
      <c r="E55" s="436">
        <v>0</v>
      </c>
      <c r="F55" s="436"/>
    </row>
    <row r="56" spans="1:6" ht="27" x14ac:dyDescent="0.25">
      <c r="A56" s="435" t="s">
        <v>1182</v>
      </c>
      <c r="B56" s="435" t="s">
        <v>689</v>
      </c>
      <c r="C56" s="435" t="s">
        <v>1181</v>
      </c>
      <c r="D56" s="436" t="s">
        <v>1184</v>
      </c>
      <c r="E56" s="436">
        <v>1</v>
      </c>
      <c r="F56" s="436"/>
    </row>
    <row r="57" spans="1:6" ht="27" x14ac:dyDescent="0.25">
      <c r="A57" s="435" t="s">
        <v>1182</v>
      </c>
      <c r="B57" s="435" t="s">
        <v>689</v>
      </c>
      <c r="C57" s="435" t="s">
        <v>1181</v>
      </c>
      <c r="D57" s="436" t="s">
        <v>1185</v>
      </c>
      <c r="E57" s="436">
        <v>2</v>
      </c>
      <c r="F57" s="436"/>
    </row>
    <row r="58" spans="1:6" x14ac:dyDescent="0.25">
      <c r="A58" s="358" t="s">
        <v>763</v>
      </c>
      <c r="B58" s="359">
        <v>21</v>
      </c>
    </row>
    <row r="59" spans="1:6" x14ac:dyDescent="0.25">
      <c r="A59" s="358" t="s">
        <v>764</v>
      </c>
      <c r="B59" s="359">
        <v>21</v>
      </c>
    </row>
    <row r="62" spans="1:6" x14ac:dyDescent="0.25">
      <c r="A62" s="360" t="s">
        <v>765</v>
      </c>
      <c r="B62" s="361" t="s">
        <v>766</v>
      </c>
      <c r="C62" s="361" t="s">
        <v>767</v>
      </c>
      <c r="D62" s="361" t="s">
        <v>768</v>
      </c>
    </row>
    <row r="63" spans="1:6" x14ac:dyDescent="0.25">
      <c r="A63" s="362" t="s">
        <v>769</v>
      </c>
      <c r="B63" s="362">
        <v>0</v>
      </c>
      <c r="C63" s="362">
        <v>2</v>
      </c>
      <c r="D63" s="362" t="str">
        <f>'Hidden Lists'!U9</f>
        <v>1. Very low risk</v>
      </c>
    </row>
    <row r="64" spans="1:6" x14ac:dyDescent="0.25">
      <c r="A64" s="362" t="s">
        <v>771</v>
      </c>
      <c r="B64" s="362">
        <v>3</v>
      </c>
      <c r="C64" s="362">
        <v>4</v>
      </c>
      <c r="D64" s="362" t="str">
        <f>'Hidden Lists'!U10</f>
        <v>2. Low risk</v>
      </c>
    </row>
    <row r="65" spans="1:4" x14ac:dyDescent="0.25">
      <c r="A65" s="362" t="s">
        <v>773</v>
      </c>
      <c r="B65" s="362">
        <v>5</v>
      </c>
      <c r="C65" s="362">
        <v>7</v>
      </c>
      <c r="D65" s="362" t="str">
        <f>'Hidden Lists'!U11</f>
        <v>3. Medium risk</v>
      </c>
    </row>
    <row r="66" spans="1:4" x14ac:dyDescent="0.25">
      <c r="A66" s="362" t="s">
        <v>775</v>
      </c>
      <c r="B66" s="362">
        <v>8</v>
      </c>
      <c r="C66" s="362">
        <v>10</v>
      </c>
      <c r="D66" s="362" t="str">
        <f>'Hidden Lists'!U12</f>
        <v>4. High risk</v>
      </c>
    </row>
    <row r="67" spans="1:4" x14ac:dyDescent="0.25">
      <c r="A67" s="362" t="s">
        <v>777</v>
      </c>
      <c r="B67" s="362">
        <v>11</v>
      </c>
      <c r="C67" s="362">
        <v>19</v>
      </c>
      <c r="D67" s="362" t="str">
        <f>'Hidden Lists'!U13</f>
        <v>5. Highest risk</v>
      </c>
    </row>
  </sheetData>
  <sheetProtection algorithmName="SHA-512" hashValue="LWfno4AAA42E380zRkK9k9yiK70r/q1H63PXTjITnUF+eLlFtqwj0l0PvxKZ4ev3ccRAAW+6w9/cI9/oKiWCzg==" saltValue="XNgYEiI1MsAlvUkefeJnGQ==" spinCount="100000" sheet="1" objects="1" scenarios="1"/>
  <pageMargins left="0.7" right="0.7" top="0.75" bottom="0.75" header="0.3" footer="0.3"/>
  <pageSetup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o" ma:contentTypeID="0x0101008B7E0036CE6A3541B3AB760440CA990C" ma:contentTypeVersion="13" ma:contentTypeDescription="Crie um novo documento." ma:contentTypeScope="" ma:versionID="dea9e547dab8422d1192abe128f197ad">
  <xsd:schema xmlns:xsd="http://www.w3.org/2001/XMLSchema" xmlns:xs="http://www.w3.org/2001/XMLSchema" xmlns:p="http://schemas.microsoft.com/office/2006/metadata/properties" xmlns:ns2="e73622c4-136b-4675-95da-e5d26a46cb91" xmlns:ns3="d237e1cb-b423-4f78-bee9-d36b9b38daee" targetNamespace="http://schemas.microsoft.com/office/2006/metadata/properties" ma:root="true" ma:fieldsID="9c5f0bb9d2b6609b93b8a35ecb3ab09e" ns2:_="" ns3:_="">
    <xsd:import namespace="e73622c4-136b-4675-95da-e5d26a46cb91"/>
    <xsd:import namespace="d237e1cb-b423-4f78-bee9-d36b9b38dae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622c4-136b-4675-95da-e5d26a46cb91" elementFormDefault="qualified">
    <xsd:import namespace="http://schemas.microsoft.com/office/2006/documentManagement/types"/>
    <xsd:import namespace="http://schemas.microsoft.com/office/infopath/2007/PartnerControls"/>
    <xsd:element name="SharedWithUsers" ma:index="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hes de Compartilhado Com"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237e1cb-b423-4f78-bee9-d36b9b38dae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24DC4A-B66A-4C20-A854-7E5A647DA008}">
  <ds:schemaRefs>
    <ds:schemaRef ds:uri="http://schemas.microsoft.com/sharepoint/v3/contenttype/forms"/>
  </ds:schemaRefs>
</ds:datastoreItem>
</file>

<file path=customXml/itemProps2.xml><?xml version="1.0" encoding="utf-8"?>
<ds:datastoreItem xmlns:ds="http://schemas.openxmlformats.org/officeDocument/2006/customXml" ds:itemID="{70A9FF93-9281-4375-96FE-1D9C29713941}">
  <ds:schemaRefs>
    <ds:schemaRef ds:uri="http://schemas.microsoft.com/office/2006/documentManagement/types"/>
    <ds:schemaRef ds:uri="d237e1cb-b423-4f78-bee9-d36b9b38daee"/>
    <ds:schemaRef ds:uri="http://purl.org/dc/dcmitype/"/>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e73622c4-136b-4675-95da-e5d26a46cb91"/>
    <ds:schemaRef ds:uri="http://www.w3.org/XML/1998/namespace"/>
  </ds:schemaRefs>
</ds:datastoreItem>
</file>

<file path=customXml/itemProps3.xml><?xml version="1.0" encoding="utf-8"?>
<ds:datastoreItem xmlns:ds="http://schemas.openxmlformats.org/officeDocument/2006/customXml" ds:itemID="{118D8B8D-A6B3-4C07-9E21-EA517DF6B766}">
  <ds:schemaRefs>
    <ds:schemaRef ds:uri="http://schemas.microsoft.com/DataMashup"/>
  </ds:schemaRefs>
</ds:datastoreItem>
</file>

<file path=customXml/itemProps4.xml><?xml version="1.0" encoding="utf-8"?>
<ds:datastoreItem xmlns:ds="http://schemas.openxmlformats.org/officeDocument/2006/customXml" ds:itemID="{A78144F5-5E6B-4EDC-B9B0-08D60F3708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622c4-136b-4675-95da-e5d26a46cb91"/>
    <ds:schemaRef ds:uri="d237e1cb-b423-4f78-bee9-d36b9b38da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Planilhas</vt:lpstr>
      </vt:variant>
      <vt:variant>
        <vt:i4>13</vt:i4>
      </vt:variant>
      <vt:variant>
        <vt:lpstr>Intervalos Nomeados</vt:lpstr>
      </vt:variant>
      <vt:variant>
        <vt:i4>10</vt:i4>
      </vt:variant>
    </vt:vector>
  </HeadingPairs>
  <TitlesOfParts>
    <vt:vector size="23" baseType="lpstr">
      <vt:lpstr>Coverpage</vt:lpstr>
      <vt:lpstr>Guidance</vt:lpstr>
      <vt:lpstr>1.Application Form</vt:lpstr>
      <vt:lpstr>2.Audit Plan</vt:lpstr>
      <vt:lpstr>2a.Risk Assessment</vt:lpstr>
      <vt:lpstr>2b.Duration</vt:lpstr>
      <vt:lpstr>3.Audit Summary</vt:lpstr>
      <vt:lpstr>4.Monitoring</vt:lpstr>
      <vt:lpstr>Hidden Lists</vt:lpstr>
      <vt:lpstr>Crop List</vt:lpstr>
      <vt:lpstr>Yield Benchmark</vt:lpstr>
      <vt:lpstr>Factors</vt:lpstr>
      <vt:lpstr>Risk factors</vt:lpstr>
      <vt:lpstr>Cocoa</vt:lpstr>
      <vt:lpstr>Coffee</vt:lpstr>
      <vt:lpstr>Farm</vt:lpstr>
      <vt:lpstr>Flower</vt:lpstr>
      <vt:lpstr>Fruit</vt:lpstr>
      <vt:lpstr>Herbs</vt:lpstr>
      <vt:lpstr>Nuts</vt:lpstr>
      <vt:lpstr>SupplyChain</vt:lpstr>
      <vt:lpstr>Tea</vt:lpstr>
      <vt:lpstr>Vegetable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Cassio Souza</dc:creator>
  <cp:keywords/>
  <dc:description/>
  <cp:lastModifiedBy>Cassio Souza</cp:lastModifiedBy>
  <cp:revision/>
  <dcterms:created xsi:type="dcterms:W3CDTF">2020-09-14T20:11:57Z</dcterms:created>
  <dcterms:modified xsi:type="dcterms:W3CDTF">2021-07-21T20:02:48Z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0x0101008B7E0036CE6A3541B3AB760440CA990C</vt:lpwstr>
  </property>
</Properties>
</file>