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9.xml" ContentType="application/vnd.openxmlformats-officedocument.drawing+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updateLinks="never" defaultThemeVersion="166925"/>
  <mc:AlternateContent xmlns:mc="http://schemas.openxmlformats.org/markup-compatibility/2006">
    <mc:Choice Requires="x15">
      <x15ac:absPath xmlns:x15ac="http://schemas.microsoft.com/office/spreadsheetml/2010/11/ac" url="C:\Users\csouza\Desktop\Version 1.1\5.TR\"/>
    </mc:Choice>
  </mc:AlternateContent>
  <xr:revisionPtr revIDLastSave="0" documentId="13_ncr:1_{83514860-9454-4BF7-AFEF-4E4BEA061690}" xr6:coauthVersionLast="41" xr6:coauthVersionMax="47" xr10:uidLastSave="{00000000-0000-0000-0000-000000000000}"/>
  <bookViews>
    <workbookView xWindow="-120" yWindow="-120" windowWidth="20730" windowHeight="11160" tabRatio="857" xr2:uid="{5F783A56-0B7D-4D26-859E-21DDC5DB52FF}"/>
  </bookViews>
  <sheets>
    <sheet name="Kapak sayfası" sheetId="23" r:id="rId1"/>
    <sheet name="Kılavuz" sheetId="24" r:id="rId2"/>
    <sheet name="1.Başvuru Formu" sheetId="2" r:id="rId3"/>
    <sheet name="2.Denetim Planı" sheetId="7" r:id="rId4"/>
    <sheet name="2a.Risk Değerlendirmesi" sheetId="32" r:id="rId5"/>
    <sheet name="2b.Süre" sheetId="4" r:id="rId6"/>
    <sheet name="3. Denetim Özeti" sheetId="20" r:id="rId7"/>
    <sheet name="4. İzleme" sheetId="22" r:id="rId8"/>
    <sheet name="Hidden Lists" sheetId="12" state="hidden" r:id="rId9"/>
    <sheet name="Crop List" sheetId="25" state="hidden" r:id="rId10"/>
    <sheet name="Yield Benchmarks" sheetId="33" state="hidden" r:id="rId11"/>
    <sheet name="Factors" sheetId="34" state="hidden" r:id="rId12"/>
    <sheet name="Risk factors" sheetId="35" state="hidden" r:id="rId13"/>
  </sheets>
  <externalReferences>
    <externalReference r:id="rId14"/>
  </externalReferences>
  <definedNames>
    <definedName name="_xlnm._FilterDatabase" localSheetId="9" hidden="1">'Crop List'!$A$2:$C$371</definedName>
    <definedName name="_xlnm._FilterDatabase" localSheetId="8" hidden="1">'Hidden Lists'!#REF!</definedName>
    <definedName name="_xlnm._FilterDatabase" localSheetId="10" hidden="1">'Yield Benchmarks'!$A$3:$C$3</definedName>
    <definedName name="Aromatik_Bitkiler">'Crop List'!$C$139:$C$311</definedName>
    <definedName name="Çay">'Crop List'!$C$319</definedName>
    <definedName name="Çiçek" comment="Link Name to F5">'Crop List'!$C$6:$C$13</definedName>
    <definedName name="Farm">'Hidden Lists'!$P$3:$P$4</definedName>
    <definedName name="Kabuklu_yemiş">'Crop List'!$C$312:$C$318</definedName>
    <definedName name="Kahve">'Crop List'!$C$4:$C$5</definedName>
    <definedName name="Kakao">'Crop List'!$C$3</definedName>
    <definedName name="Meyve" comment="Link to F8">'Crop List'!$C$14:$C$138</definedName>
    <definedName name="Sebze">'Crop List'!$C$320:$C$371</definedName>
    <definedName name="SupplyChain">'Hidden Lists'!$P$6:$P$7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3" i="34" l="1"/>
  <c r="R21" i="34" l="1"/>
  <c r="R22" i="34"/>
  <c r="R15" i="34"/>
  <c r="D71" i="7"/>
  <c r="B66" i="7"/>
  <c r="C9" i="4" l="1"/>
  <c r="Y14" i="34" l="1"/>
  <c r="F14" i="23"/>
  <c r="F79" i="2" l="1"/>
  <c r="G79" i="2"/>
  <c r="H79" i="2"/>
  <c r="I79" i="2"/>
  <c r="J79" i="2"/>
  <c r="E79" i="2"/>
  <c r="A79" i="2"/>
  <c r="C123" i="2" l="1"/>
  <c r="D123" i="2"/>
  <c r="E123" i="2"/>
  <c r="F123" i="2"/>
  <c r="G123" i="2"/>
  <c r="H123" i="2"/>
  <c r="I123" i="2"/>
  <c r="J123" i="2"/>
  <c r="K123" i="2"/>
  <c r="L123" i="2"/>
  <c r="E16" i="32"/>
  <c r="D63" i="35" l="1"/>
  <c r="D64" i="35"/>
  <c r="D65" i="35"/>
  <c r="D66" i="35"/>
  <c r="D62" i="35"/>
  <c r="C32" i="32"/>
  <c r="B101" i="2"/>
  <c r="B123" i="2"/>
  <c r="AP16" i="34"/>
  <c r="AP17" i="34"/>
  <c r="AP18" i="34"/>
  <c r="AP19" i="34"/>
  <c r="AP15" i="34"/>
  <c r="AR10" i="34"/>
  <c r="AR11" i="34"/>
  <c r="AR12" i="34"/>
  <c r="AR13" i="34"/>
  <c r="AR9" i="34"/>
  <c r="AR4" i="34"/>
  <c r="AR5" i="34"/>
  <c r="AR6" i="34"/>
  <c r="AR3" i="34"/>
  <c r="D16" i="4"/>
  <c r="V38" i="34"/>
  <c r="D11" i="34"/>
  <c r="E11" i="34"/>
  <c r="E9" i="34"/>
  <c r="D9" i="34" s="1"/>
  <c r="E10" i="34"/>
  <c r="D10" i="34" s="1"/>
  <c r="E8" i="34"/>
  <c r="D8" i="34" s="1"/>
  <c r="E7" i="34"/>
  <c r="D7" i="34" s="1"/>
  <c r="E6" i="34"/>
  <c r="D6" i="34" s="1"/>
  <c r="E4" i="34"/>
  <c r="D4" i="34" s="1"/>
  <c r="B3" i="23" l="1"/>
  <c r="A11" i="22" l="1"/>
  <c r="D143" i="2" l="1"/>
  <c r="D144" i="2"/>
  <c r="D146" i="2"/>
  <c r="A2" i="35" l="1"/>
  <c r="V3" i="34"/>
  <c r="C4" i="34"/>
  <c r="B78" i="7" s="1"/>
  <c r="C6" i="34"/>
  <c r="B80" i="7" s="1"/>
  <c r="C7" i="34"/>
  <c r="B81" i="7" s="1"/>
  <c r="C8" i="34"/>
  <c r="B82" i="7" s="1"/>
  <c r="C9" i="34"/>
  <c r="B83" i="7" s="1"/>
  <c r="C10" i="34"/>
  <c r="B84" i="7" s="1"/>
  <c r="C11" i="34"/>
  <c r="B85" i="7" s="1"/>
  <c r="U33" i="34"/>
  <c r="U38" i="34"/>
  <c r="W38" i="34"/>
  <c r="S3" i="34" l="1"/>
  <c r="R23" i="34"/>
  <c r="C41" i="12" l="1"/>
  <c r="J53" i="2" l="1"/>
  <c r="I53" i="2"/>
  <c r="C31" i="32"/>
  <c r="E31" i="32" s="1"/>
  <c r="E18" i="32"/>
  <c r="C24" i="32"/>
  <c r="E24" i="32" s="1"/>
  <c r="C23" i="32"/>
  <c r="E23" i="32" s="1"/>
  <c r="E17" i="32"/>
  <c r="E15" i="32"/>
  <c r="A3" i="4" l="1"/>
  <c r="D27" i="7" l="1"/>
  <c r="D60" i="7" l="1"/>
  <c r="D56" i="7"/>
  <c r="D52" i="7"/>
  <c r="D48" i="7"/>
  <c r="D44" i="7"/>
  <c r="D40" i="7"/>
  <c r="A38" i="2"/>
  <c r="B8" i="32" l="1"/>
  <c r="B32" i="20" l="1"/>
  <c r="B9" i="22" l="1"/>
  <c r="A9" i="22"/>
  <c r="E22" i="32" l="1"/>
  <c r="E21" i="32"/>
  <c r="E19" i="32" l="1"/>
  <c r="E20" i="32"/>
  <c r="B16" i="22" l="1"/>
  <c r="I17" i="22" l="1"/>
  <c r="I15" i="22"/>
  <c r="K1" i="2"/>
  <c r="D163" i="2"/>
  <c r="A4" i="32" l="1"/>
  <c r="A3" i="32"/>
  <c r="C33" i="32"/>
  <c r="E33" i="32" s="1"/>
  <c r="C15" i="4" l="1"/>
  <c r="C11" i="4"/>
  <c r="C14" i="4" l="1"/>
  <c r="A4" i="4" l="1"/>
  <c r="B12" i="7"/>
  <c r="G14" i="22" l="1"/>
  <c r="F15" i="22" l="1"/>
  <c r="G15" i="22"/>
  <c r="G17" i="22" s="1"/>
  <c r="A31" i="23" l="1"/>
  <c r="F17" i="22"/>
  <c r="I18" i="22"/>
  <c r="I12" i="22"/>
  <c r="I11" i="22"/>
  <c r="I10" i="22"/>
  <c r="G16" i="22"/>
  <c r="B10" i="22" l="1"/>
  <c r="A10" i="22"/>
  <c r="B33" i="20" l="1"/>
  <c r="B34" i="20"/>
  <c r="B35" i="20"/>
  <c r="B36" i="20"/>
  <c r="B37" i="20"/>
  <c r="B73" i="7"/>
  <c r="C36" i="20"/>
  <c r="C35" i="20"/>
  <c r="C34" i="20" l="1"/>
  <c r="F11" i="22" l="1"/>
  <c r="F12" i="22"/>
  <c r="F13" i="22"/>
  <c r="F14" i="22"/>
  <c r="F10" i="22" l="1"/>
  <c r="F9" i="22"/>
  <c r="C42" i="12" l="1"/>
  <c r="C37" i="12"/>
  <c r="C36" i="12"/>
  <c r="C27" i="12"/>
  <c r="C26" i="12"/>
  <c r="F164" i="2"/>
  <c r="G18" i="22" l="1"/>
  <c r="C43" i="12"/>
  <c r="C38" i="12"/>
  <c r="C30" i="12"/>
  <c r="E1" i="32" l="1"/>
  <c r="B11" i="22"/>
  <c r="B12" i="22"/>
  <c r="B13" i="22"/>
  <c r="B14" i="22"/>
  <c r="C12" i="22"/>
  <c r="C13" i="22"/>
  <c r="A14" i="22"/>
  <c r="A13" i="22"/>
  <c r="A12" i="22"/>
  <c r="A4" i="22"/>
  <c r="A3" i="22"/>
  <c r="A4" i="20"/>
  <c r="A3" i="20"/>
  <c r="G1" i="4" l="1"/>
  <c r="C93" i="7" l="1"/>
  <c r="C9" i="7" l="1"/>
  <c r="C8" i="7"/>
  <c r="B11" i="7" l="1"/>
  <c r="C14" i="22" l="1"/>
  <c r="C10" i="22" l="1"/>
  <c r="C32" i="20"/>
  <c r="E32" i="32" l="1"/>
  <c r="C28" i="32"/>
  <c r="E28" i="32" s="1"/>
  <c r="B15" i="7"/>
  <c r="B16" i="7"/>
  <c r="A28" i="7"/>
  <c r="A29" i="7"/>
  <c r="B31" i="7"/>
  <c r="B30" i="7"/>
  <c r="B29" i="7"/>
  <c r="B28" i="7"/>
  <c r="A31" i="7"/>
  <c r="A30" i="7"/>
  <c r="D16" i="7"/>
  <c r="D141" i="7"/>
  <c r="D138" i="2"/>
  <c r="I101" i="2"/>
  <c r="H101" i="2"/>
  <c r="G101" i="2"/>
  <c r="F101" i="2"/>
  <c r="E101" i="2"/>
  <c r="A100" i="2"/>
  <c r="A122" i="2" s="1"/>
  <c r="D101" i="2"/>
  <c r="C101" i="2"/>
  <c r="D150" i="2"/>
  <c r="A84" i="2"/>
  <c r="A106" i="2" s="1"/>
  <c r="A85" i="2"/>
  <c r="A107" i="2" s="1"/>
  <c r="A86" i="2"/>
  <c r="A108" i="2" s="1"/>
  <c r="A87" i="2"/>
  <c r="A109" i="2" s="1"/>
  <c r="A88" i="2"/>
  <c r="A110" i="2" s="1"/>
  <c r="A89" i="2"/>
  <c r="A111" i="2" s="1"/>
  <c r="A90" i="2"/>
  <c r="A112" i="2" s="1"/>
  <c r="A91" i="2"/>
  <c r="A113" i="2" s="1"/>
  <c r="A92" i="2"/>
  <c r="A114" i="2" s="1"/>
  <c r="A93" i="2"/>
  <c r="A115" i="2" s="1"/>
  <c r="A94" i="2"/>
  <c r="A116" i="2" s="1"/>
  <c r="A95" i="2"/>
  <c r="A117" i="2" s="1"/>
  <c r="A96" i="2"/>
  <c r="A118" i="2" s="1"/>
  <c r="A97" i="2"/>
  <c r="A119" i="2" s="1"/>
  <c r="A98" i="2"/>
  <c r="A120" i="2" s="1"/>
  <c r="A99" i="2"/>
  <c r="A121" i="2" s="1"/>
  <c r="B24" i="7"/>
  <c r="D12" i="7"/>
  <c r="B13" i="7"/>
  <c r="A4" i="7"/>
  <c r="A3" i="7"/>
  <c r="E1" i="7"/>
  <c r="C27" i="32" l="1"/>
  <c r="E27" i="32" s="1"/>
  <c r="G1" i="22"/>
  <c r="E1" i="20"/>
  <c r="D151" i="2"/>
  <c r="C33" i="20" l="1"/>
  <c r="C11" i="22"/>
  <c r="K8" i="12"/>
  <c r="K6" i="12"/>
  <c r="K7" i="12"/>
  <c r="K4" i="12"/>
  <c r="K5" i="12"/>
  <c r="K3" i="12"/>
  <c r="D26" i="7" l="1"/>
  <c r="D28" i="7"/>
  <c r="D29" i="7"/>
  <c r="D25" i="7"/>
  <c r="U16" i="34" l="1"/>
  <c r="C26" i="32"/>
  <c r="E26" i="32" s="1"/>
  <c r="D141" i="2"/>
  <c r="E12" i="34"/>
  <c r="D12" i="34" s="1"/>
  <c r="C12" i="34" s="1"/>
  <c r="C30" i="32"/>
  <c r="E30" i="32" s="1"/>
  <c r="D140" i="2"/>
  <c r="C25" i="32" s="1"/>
  <c r="E25" i="32" s="1"/>
  <c r="D142" i="2"/>
  <c r="V17" i="34"/>
  <c r="V16" i="34"/>
  <c r="W16" i="34" s="1"/>
  <c r="U17" i="34"/>
  <c r="U18" i="34" s="1"/>
  <c r="B91" i="7" l="1"/>
  <c r="C13" i="4" s="1"/>
  <c r="C87" i="7"/>
  <c r="B87" i="7" s="1"/>
  <c r="Y17" i="34"/>
  <c r="Z17" i="34"/>
  <c r="E141" i="2"/>
  <c r="Z16" i="34"/>
  <c r="V18" i="34"/>
  <c r="X17" i="34" s="1"/>
  <c r="W17" i="34"/>
  <c r="Y16" i="34"/>
  <c r="B92" i="7" l="1"/>
  <c r="X16" i="34"/>
  <c r="W18" i="34"/>
  <c r="C12" i="4"/>
  <c r="C31" i="20"/>
  <c r="C9" i="22" s="1"/>
  <c r="U23" i="34" l="1"/>
  <c r="U30" i="34" s="1"/>
  <c r="U36" i="34" s="1"/>
  <c r="U42" i="34" s="1"/>
  <c r="U24" i="34"/>
  <c r="W23" i="34" l="1"/>
  <c r="W30" i="34" s="1"/>
  <c r="W36" i="34" s="1"/>
  <c r="W42" i="34" s="1"/>
  <c r="V23" i="34"/>
  <c r="V30" i="34" s="1"/>
  <c r="V36" i="34" s="1"/>
  <c r="V42" i="34" s="1"/>
  <c r="B89" i="7" s="1"/>
  <c r="V24" i="34"/>
  <c r="V31" i="34" s="1"/>
  <c r="V37" i="34" s="1"/>
  <c r="V43" i="34" s="1"/>
  <c r="W24" i="34"/>
  <c r="W31" i="34" s="1"/>
  <c r="W37" i="34" s="1"/>
  <c r="W43" i="34" s="1"/>
  <c r="U31" i="34"/>
  <c r="U37" i="34" s="1"/>
  <c r="U43" i="34" s="1"/>
  <c r="C29" i="32"/>
  <c r="E29" i="32" s="1"/>
  <c r="E34" i="32" s="1"/>
  <c r="C34" i="32" s="1"/>
  <c r="C8" i="4" s="1"/>
  <c r="G7" i="4" s="1"/>
  <c r="G8" i="4" s="1"/>
  <c r="G9" i="4" s="1"/>
  <c r="B90" i="7" l="1"/>
  <c r="G13" i="22"/>
  <c r="G10" i="22" l="1"/>
  <c r="G12" i="22"/>
  <c r="G11" i="22"/>
  <c r="G10" i="4"/>
  <c r="E69" i="7"/>
  <c r="R16" i="34" s="1"/>
  <c r="D145" i="2"/>
  <c r="E5" i="34" l="1"/>
  <c r="D5" i="34"/>
  <c r="C5" i="34" s="1"/>
  <c r="B79" i="7" s="1"/>
  <c r="D149" i="2"/>
  <c r="D14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tc={B9DEC396-4933-4BFD-8B55-BEE2C8493A18}</author>
  </authors>
  <commentList>
    <comment ref="C177" authorId="0" shapeId="0" xr:uid="{B9DEC396-4933-4BFD-8B55-BEE2C8493A18}">
      <text>
        <t>[Comentário encadeado]
Sua versão do Excel permite que você leia este comentário encadeado, no entanto, as edições serão removidas se o arquivo for aberto em uma versão mais recente do Excel. Saiba mais: https://go.microsoft.com/fwlink/?linkid=870924
Comentário:
    Is this the same as Chilli or another crop? If it's the same, then add Other chilli as a variety!</t>
      </text>
    </comment>
  </commentList>
</comments>
</file>

<file path=xl/sharedStrings.xml><?xml version="1.0" encoding="utf-8"?>
<sst xmlns="http://schemas.openxmlformats.org/spreadsheetml/2006/main" count="2553" uniqueCount="1343">
  <si>
    <t>Resmi Şablon</t>
  </si>
  <si>
    <t>Sertifikasyon Başvuru Formu (CAF) - Tekli arazi ve Çoklu arazi sertifikasyonu</t>
  </si>
  <si>
    <t>Çeviri Konusunda Sorumluluk Reddi </t>
  </si>
  <si>
    <t>Çeviride yer alan bilgilerin tam anlamlarına ilişkin herhangi bir sorunuz olduğunda netleştirmek için lütfen resmi İngilizce versiyona başvurun. Çeviriden kaynaklanan uyuşmazlıklar veya anlam farkları bağlayıcı değildir ve denetim veya sertifikasyon açısından herhangi bir etkisi yoktur.</t>
  </si>
  <si>
    <t>Daha fazla bilgi edinmek mi istiyorsunuz? </t>
  </si>
  <si>
    <r>
      <rPr>
        <sz val="10"/>
        <color theme="1"/>
        <rFont val="Century Gothic"/>
        <family val="2"/>
      </rPr>
      <t xml:space="preserve">Rainforest Alliance hakkında daha fazla bilgi edinmek için, </t>
    </r>
    <r>
      <rPr>
        <sz val="10"/>
        <color rgb="FF1A52C2"/>
        <rFont val="Century Gothic"/>
        <family val="2"/>
      </rPr>
      <t>www.rainforest-alliance.org</t>
    </r>
    <r>
      <rPr>
        <sz val="10"/>
        <color theme="1"/>
        <rFont val="Century Gothic"/>
        <family val="2"/>
      </rPr>
      <t xml:space="preserve"> sitesine bakın veya </t>
    </r>
    <r>
      <rPr>
        <sz val="10"/>
        <color rgb="FF1A52C2"/>
        <rFont val="Century Gothic"/>
        <family val="2"/>
      </rPr>
      <t>info@ra.org</t>
    </r>
    <r>
      <rPr>
        <sz val="10"/>
        <color theme="1"/>
        <rFont val="Century Gothic"/>
        <family val="2"/>
      </rPr>
      <t xml:space="preserve"> adresiyle iletişime geçin</t>
    </r>
    <r>
      <rPr>
        <sz val="10"/>
        <color theme="1"/>
        <rFont val="Century Gothic"/>
        <family val="2"/>
      </rPr>
      <t> </t>
    </r>
  </si>
  <si>
    <t>Döküman Adı:</t>
  </si>
  <si>
    <t>Döküman Kodu:</t>
  </si>
  <si>
    <t>Versiyon:</t>
  </si>
  <si>
    <t>İlk yayın tarihi:</t>
  </si>
  <si>
    <t>Revizyon tarihi:</t>
  </si>
  <si>
    <t>Dökümanın geçerliliğinin başladığı tarih:</t>
  </si>
  <si>
    <t>Dökümanın geçerliliğinin sona erdiği tarih:</t>
  </si>
  <si>
    <t>7 Haziran 2021</t>
  </si>
  <si>
    <t>1 Temmuz 2021</t>
  </si>
  <si>
    <t>Bildirilinceye kadar</t>
  </si>
  <si>
    <t xml:space="preserve">Geliştiren: </t>
  </si>
  <si>
    <t xml:space="preserve">Onaylayan: </t>
  </si>
  <si>
    <t>Rainforest Alliance Standartlar ve Güvence Departmanı</t>
  </si>
  <si>
    <t>Kıdemli Müdür, Standartlar ve Güvence</t>
  </si>
  <si>
    <t>Bağlantılı olduğu dökümanlar:</t>
  </si>
  <si>
    <t xml:space="preserve">SA-S-SD-1-V1.1 Rainforest Alliance 2020 Sürdürülebilir Tarım Standardı, Arazi Gereklilikleri
SA-R-GA-1-V1.1 Rainforest Alliance 2020 Sertifikasyon ve Denetim Kurallar	</t>
  </si>
  <si>
    <t>Yerini aldığı dökümanlar:</t>
  </si>
  <si>
    <t>Geçerli değil</t>
  </si>
  <si>
    <t xml:space="preserve">Aşağıdakilere uygulanır: </t>
  </si>
  <si>
    <t>Arazi Sertifika Sahipleri ve Sertifikasyon Kuruluşları</t>
  </si>
  <si>
    <t>Ülke/Bölge:</t>
  </si>
  <si>
    <t>Hepsi</t>
  </si>
  <si>
    <t>Ürün:</t>
  </si>
  <si>
    <t xml:space="preserve">Sertifikasyon Türü: </t>
  </si>
  <si>
    <t>© 2021 Rainforest Alliance. Bütün hakları saklıdır.</t>
  </si>
  <si>
    <t>Rainforest Alliance sertifikasyon sistemi kapsamındaki bütün ürünler; bkz. Sertifikasyon Kuralları.</t>
  </si>
  <si>
    <t>Bireysel ve Çoklu Arazi sertifikasyon seçenekleri</t>
  </si>
  <si>
    <t>Bu içeriğin, Rainforest Alliance'ın önceden yazılı izni alınmadan çoğaltılması, değiştirilmesi, dağıtılması veya yeniden yayınlanması dahil herhangi bir şekilde kullanılması kesinlikle yasaktır.</t>
  </si>
  <si>
    <t>Kılavuz</t>
  </si>
  <si>
    <t>Bu şablonun kullanımı</t>
  </si>
  <si>
    <r>
      <rPr>
        <b/>
        <sz val="10"/>
        <color rgb="FF175259"/>
        <rFont val="Century Gothic"/>
        <family val="2"/>
      </rPr>
      <t>Sertifikasyon Başvuru Formu (CAF)</t>
    </r>
    <r>
      <rPr>
        <sz val="10"/>
        <color rgb="FF175259"/>
        <rFont val="Century Gothic"/>
        <family val="2"/>
      </rPr>
      <t>, bütün sertifikasyon süreçlerinin tutarlılık, güvenilirlik ve şeffaflık seviyesini arttırmak için Rainforest Alliance tarafından sağlanan resmi bir şablondur.</t>
    </r>
    <r>
      <rPr>
        <sz val="10"/>
        <color rgb="FF175259"/>
        <rFont val="Century Gothic"/>
        <family val="2"/>
      </rPr>
      <t xml:space="preserve"> </t>
    </r>
    <r>
      <rPr>
        <sz val="10"/>
        <color rgb="FF175259"/>
        <rFont val="Century Gothic"/>
        <family val="2"/>
      </rPr>
      <t xml:space="preserve">Bu şablon bütün Sertifika Sahipleri (CH'ler) ve Sertifikasyon Kuruluşları (CB'ler) için </t>
    </r>
    <r>
      <rPr>
        <b/>
        <sz val="10"/>
        <color rgb="FF175259"/>
        <rFont val="Century Gothic"/>
        <family val="2"/>
      </rPr>
      <t>zorunludur</t>
    </r>
    <r>
      <rPr>
        <sz val="10"/>
        <color rgb="FF175259"/>
        <rFont val="Century Gothic"/>
        <family val="2"/>
      </rPr>
      <t xml:space="preserve"> ve Sertifikasyon ve Denetim Kurallarının bütün ilgili ve bağlayıcı gerekliliklerine dayanmaktadır.</t>
    </r>
    <r>
      <rPr>
        <sz val="10"/>
        <color rgb="FF175259"/>
        <rFont val="Century Gothic"/>
        <family val="2"/>
      </rPr>
      <t xml:space="preserve"> </t>
    </r>
    <r>
      <rPr>
        <b/>
        <sz val="10"/>
        <color rgb="FF175259"/>
        <rFont val="Century Gothic"/>
        <family val="2"/>
      </rPr>
      <t>Belirli bir ülke/kapsam için geçerliyse, ilgili sekmelerdeki bilgilerin tamamı zorunludur.</t>
    </r>
    <r>
      <rPr>
        <sz val="10"/>
        <color rgb="FF175259"/>
        <rFont val="Century Gothic"/>
        <family val="2"/>
      </rPr>
      <t xml:space="preserve">
</t>
    </r>
    <r>
      <rPr>
        <sz val="10"/>
        <color rgb="FF175259"/>
        <rFont val="Century Gothic"/>
        <family val="2"/>
      </rPr>
      <t>Bu dökümandaki bütün sekmeler zorunludur ve ayrıca, Rainforest Alliance ile ilgili şirket içi süreçlerini tamamlamak veya yapılandırmak için referansa ihtiyaç duyduğu durumlarda Rainforest Alliance, CB'lerin takdir yetkisine bağlı olarak kullanılacak bir dizi kılavuz döküman şablonu sağlar.</t>
    </r>
  </si>
  <si>
    <t>Adım 1: Başvuru Formunu Doldurun</t>
  </si>
  <si>
    <r>
      <rPr>
        <b/>
        <sz val="10"/>
        <color rgb="FF175259"/>
        <rFont val="Century Gothic"/>
        <family val="2"/>
      </rPr>
      <t>Sertifikasyon Kuruluşları</t>
    </r>
    <r>
      <rPr>
        <sz val="10"/>
        <color rgb="FF175259"/>
        <rFont val="Century Gothic"/>
        <family val="2"/>
      </rPr>
      <t xml:space="preserve"> bu dökümanı bir Sertifika Sahibinden veya bir başvuru sahibinden alır.</t>
    </r>
    <r>
      <rPr>
        <sz val="10"/>
        <color rgb="FF175259"/>
        <rFont val="Century Gothic"/>
        <family val="2"/>
      </rPr>
      <t xml:space="preserve"> </t>
    </r>
    <r>
      <rPr>
        <sz val="10"/>
        <color rgb="FF175259"/>
        <rFont val="Century Gothic"/>
        <family val="2"/>
      </rPr>
      <t>Aynı dosyada denetim planlama ve yürütme faaliyetlerini yürütür.</t>
    </r>
    <r>
      <rPr>
        <sz val="10"/>
        <color rgb="FF175259"/>
        <rFont val="Century Gothic"/>
        <family val="2"/>
      </rPr>
      <t xml:space="preserve"> </t>
    </r>
    <r>
      <rPr>
        <sz val="10"/>
        <color rgb="FF175259"/>
        <rFont val="Century Gothic"/>
        <family val="2"/>
      </rPr>
      <t>Bu, Kalite Denetçileri (teknik inceleme) ve Rainforest Alliance için bilgilerin merkezileştirilmesine yardımcı olur.</t>
    </r>
    <r>
      <rPr>
        <sz val="10"/>
        <color rgb="FF175259"/>
        <rFont val="Century Gothic"/>
        <family val="2"/>
      </rPr>
      <t xml:space="preserve"> </t>
    </r>
    <r>
      <rPr>
        <b/>
        <sz val="10"/>
        <color rgb="FF94BA29"/>
        <rFont val="Century Gothic"/>
        <family val="2"/>
      </rPr>
      <t>Yeşil sekmeler (2, 2a ve 2b) denetimin planlama aşamasıyla</t>
    </r>
    <r>
      <rPr>
        <sz val="10"/>
        <color theme="1"/>
        <rFont val="Century Gothic"/>
        <family val="2"/>
      </rPr>
      <t xml:space="preserve">, </t>
    </r>
    <r>
      <rPr>
        <b/>
        <sz val="10"/>
        <color rgb="FF1A52C2"/>
        <rFont val="Century Gothic"/>
        <family val="2"/>
      </rPr>
      <t>mavi sekmeler (3) ise denetimin raporlama aşamasıyla</t>
    </r>
    <r>
      <rPr>
        <sz val="10"/>
        <color theme="1"/>
        <rFont val="Century Gothic"/>
        <family val="2"/>
      </rPr>
      <t xml:space="preserve"> ilgilidir.</t>
    </r>
    <r>
      <rPr>
        <sz val="10"/>
        <color rgb="FF175259"/>
        <rFont val="Century Gothic"/>
        <family val="2"/>
      </rPr>
      <t xml:space="preserve"> </t>
    </r>
    <r>
      <rPr>
        <sz val="10"/>
        <color rgb="FF175259"/>
        <rFont val="Century Gothic"/>
        <family val="2"/>
      </rPr>
      <t>Lütfen denetim bulguları kontrol listesinin doğrudan Rainforest Alliance Sertifikasyon Platformunda sağlandığını unutmayın.</t>
    </r>
  </si>
  <si>
    <t>Adım 1: Planlama aşamanızı 2, 2a ve 2b sekmelerinde hazırlayın.</t>
  </si>
  <si>
    <t>Adım 2: Denetim özeti bilgilerini sekme 3'te bildirin.</t>
  </si>
  <si>
    <t xml:space="preserve"> Sertifikasyon Kuralları Madde 1.4.25</t>
  </si>
  <si>
    <t>Sertifikasyon Başvuru Formu (CAF)</t>
  </si>
  <si>
    <t>Sürdürülebilir Tarım Standardı 2020 v1.1</t>
  </si>
  <si>
    <t>Aşağıdaki form, Rainforest Alliance Sertifikasyon Platformu'nda Başvuru/Sertifika Sahibi tarafından Kayıt İşlemleri sırasında verilen temel bilgilerin bir özetidir. Denetim kapsamını, planlamasını, süresini ve raporlamayı belirlemek için kritik öneme sahip bilgileri özetler. Sertifika Sahibi, Hüküm ve Şartları kabul ederek, aşağıdaki verilerin doğru olduğunu onaylar ve denetimde tespit edilen bu gibi verilerdeki tutarsızlıkların, örneklerin ve denetim süresinin ve/veya kapsamının potansiyel olarak artmasına yol açacağını kabul eder.
CB, aşağıda verilen bilgileri yılda en az bir kez verilen Sertifika ve Rainforest Alliance Sertifikasyon Platformu'nda eşleştirmekten sorumludur.</t>
  </si>
  <si>
    <t>A. Genel Bilgiler</t>
  </si>
  <si>
    <t>Rainforest Alliance sertifikasyonuna başvurmak istiyorsanız, lütfen operasyonunuz ve irtibat kişileriniz hakkında genel bilgileri vermekle başlayın.</t>
  </si>
  <si>
    <t>Kuruluşun yasal adı</t>
  </si>
  <si>
    <t>Kuruluşun Ulusal Kimlik Numarası:</t>
  </si>
  <si>
    <t>İşletmenin Tescilli İsmi/Ticaret Unvanı</t>
  </si>
  <si>
    <t>Sertifikadaki Adı:</t>
  </si>
  <si>
    <r>
      <rPr>
        <b/>
        <sz val="11"/>
        <color theme="0"/>
        <rFont val="Century Gothic"/>
        <family val="2"/>
      </rPr>
      <t>Ana Kuruluş (varsa):</t>
    </r>
  </si>
  <si>
    <r>
      <rPr>
        <b/>
        <sz val="10"/>
        <color theme="0"/>
        <rFont val="Century Gothic"/>
        <family val="2"/>
      </rPr>
      <t>Ana Kurul.</t>
    </r>
    <r>
      <rPr>
        <b/>
        <sz val="10"/>
        <color theme="0"/>
        <rFont val="Century Gothic"/>
        <family val="2"/>
      </rPr>
      <t xml:space="preserve"> </t>
    </r>
    <r>
      <rPr>
        <b/>
        <sz val="10"/>
        <color theme="0"/>
        <rFont val="Century Gothic"/>
        <family val="2"/>
      </rPr>
      <t>Ulusal Kimlik Numarası:</t>
    </r>
    <r>
      <rPr>
        <b/>
        <sz val="10"/>
        <color theme="0"/>
        <rFont val="Century Gothic"/>
        <family val="2"/>
      </rPr>
      <t xml:space="preserve">
</t>
    </r>
    <r>
      <rPr>
        <b/>
        <sz val="8"/>
        <color theme="0"/>
        <rFont val="Century Gothic"/>
        <family val="2"/>
      </rPr>
      <t>(varsa)</t>
    </r>
  </si>
  <si>
    <t>Ziyaret Adresi:</t>
  </si>
  <si>
    <t>Şehir:</t>
  </si>
  <si>
    <t>Bölge/İl:</t>
  </si>
  <si>
    <t>Posta Kodu:</t>
  </si>
  <si>
    <t>Ülke:</t>
  </si>
  <si>
    <t>Fatura Adresi:</t>
  </si>
  <si>
    <t>Yasal anlaşmaları imzalayan arazi sahibi veya yasal temsilcisi</t>
  </si>
  <si>
    <t>Sertifikasyon uygulayıcısı</t>
  </si>
  <si>
    <t>Adı:</t>
  </si>
  <si>
    <t>Soyadı:</t>
  </si>
  <si>
    <t>Ulusal Kimlik Numarası:</t>
  </si>
  <si>
    <t>Telefon:</t>
  </si>
  <si>
    <t>Cep Telefonu:</t>
  </si>
  <si>
    <t>İş Unvanı:</t>
  </si>
  <si>
    <t>E-posta:</t>
  </si>
  <si>
    <t>İzlenebilirlik Platformu Sorumlusu</t>
  </si>
  <si>
    <t>B. Sertifikasyon Kapsamı Bilgileri</t>
  </si>
  <si>
    <r>
      <rPr>
        <i/>
        <sz val="10"/>
        <color rgb="FF175259"/>
        <rFont val="Century Gothic"/>
        <family val="2"/>
      </rPr>
      <t>Lütfen sertifikalandırmak istediğiniz ürünler de dahil olmak üzere sertifikasyonunuzun kapsamıyla ilgili bilgileri aşağıda verin.</t>
    </r>
    <r>
      <rPr>
        <i/>
        <sz val="10"/>
        <color rgb="FF175259"/>
        <rFont val="Century Gothic"/>
        <family val="2"/>
      </rPr>
      <t xml:space="preserve"> </t>
    </r>
    <r>
      <rPr>
        <i/>
        <sz val="10"/>
        <color rgb="FF175259"/>
        <rFont val="Century Gothic"/>
        <family val="2"/>
      </rPr>
      <t>Ana ürünün hasat zamanının denetiminizin gerçekleşeceği zaman aralığını belirleyeceğini unutmayın.</t>
    </r>
    <r>
      <rPr>
        <i/>
        <sz val="10"/>
        <color rgb="FF175259"/>
        <rFont val="Century Gothic"/>
        <family val="2"/>
      </rPr>
      <t xml:space="preserve">
</t>
    </r>
    <r>
      <rPr>
        <i/>
        <sz val="10"/>
        <color rgb="FF175259"/>
        <rFont val="Century Gothic"/>
        <family val="2"/>
      </rPr>
      <t>Bu formda 4 ürün girmek için alan bulunmaktadır.</t>
    </r>
    <r>
      <rPr>
        <i/>
        <sz val="10"/>
        <color rgb="FF175259"/>
        <rFont val="Century Gothic"/>
        <family val="2"/>
      </rPr>
      <t xml:space="preserve"> </t>
    </r>
    <r>
      <rPr>
        <i/>
        <sz val="10"/>
        <color rgb="FF175259"/>
        <rFont val="Century Gothic"/>
        <family val="2"/>
      </rPr>
      <t>Lütfen 4 ana ürününüze (en büyük miktarlara sahip 4 ürün) yönelik bilgi verin.</t>
    </r>
    <r>
      <rPr>
        <i/>
        <sz val="10"/>
        <color rgb="FF175259"/>
        <rFont val="Century Gothic"/>
        <family val="2"/>
      </rPr>
      <t xml:space="preserve"> </t>
    </r>
    <r>
      <rPr>
        <i/>
        <sz val="10"/>
        <color rgb="FF175259"/>
        <rFont val="Century Gothic"/>
        <family val="2"/>
      </rPr>
      <t>Ana ürün, sertifikasyon periyodu (3 yıl) içinde en büyük miktara sahip olan ve denetim zaman aralığını hesaplamak için kullanılacak üründür.</t>
    </r>
    <r>
      <rPr>
        <i/>
        <sz val="10"/>
        <color rgb="FF175259"/>
        <rFont val="Century Gothic"/>
        <family val="2"/>
      </rPr>
      <t xml:space="preserve"> </t>
    </r>
    <r>
      <rPr>
        <i/>
        <sz val="10"/>
        <color rgb="FF175259"/>
        <rFont val="Century Gothic"/>
        <family val="2"/>
      </rPr>
      <t xml:space="preserve">Ayrıca, </t>
    </r>
    <r>
      <rPr>
        <b/>
        <i/>
        <sz val="10"/>
        <color rgb="FF175259"/>
        <rFont val="Century Gothic"/>
        <family val="2"/>
      </rPr>
      <t>miktar ve alanın bir yıllık hasat mevsimi veya üretim dönemi (sürekli üretim olması durumunda) için belirlenmesi gerektiğini</t>
    </r>
    <r>
      <rPr>
        <i/>
        <sz val="10"/>
        <color rgb="FF175259"/>
        <rFont val="Century Gothic"/>
        <family val="2"/>
      </rPr>
      <t xml:space="preserve"> unutmayın.</t>
    </r>
    <r>
      <rPr>
        <i/>
        <sz val="10"/>
        <color rgb="FF175259"/>
        <rFont val="Century Gothic"/>
        <family val="2"/>
      </rPr>
      <t xml:space="preserve">
</t>
    </r>
    <r>
      <rPr>
        <i/>
        <sz val="10"/>
        <color rgb="FF175259"/>
        <rFont val="Century Gothic"/>
        <family val="2"/>
      </rPr>
      <t>4'ten fazla ürün üretmeniz durumunda, kalan ürünler yalnızca Rainforest Alliance Sertifikasyon Platformu'na eklenmelidir.</t>
    </r>
  </si>
  <si>
    <t>Başvuru Tarihi:</t>
  </si>
  <si>
    <t>Döngüdeki Yıl Sayısı</t>
  </si>
  <si>
    <t>Özel Kimlik Numarası:</t>
  </si>
  <si>
    <t>Denetim Türü</t>
  </si>
  <si>
    <t>Kapsam</t>
  </si>
  <si>
    <t>Arazi</t>
  </si>
  <si>
    <t>Seçenek</t>
  </si>
  <si>
    <t>Ana Ürün</t>
  </si>
  <si>
    <r>
      <rPr>
        <b/>
        <sz val="10"/>
        <color theme="0"/>
        <rFont val="Century Gothic"/>
        <family val="2"/>
      </rPr>
      <t>İkinci Ürün</t>
    </r>
  </si>
  <si>
    <r>
      <rPr>
        <b/>
        <sz val="10"/>
        <color theme="0"/>
        <rFont val="Century Gothic"/>
        <family val="2"/>
      </rPr>
      <t>Üçüncü Ürün</t>
    </r>
  </si>
  <si>
    <r>
      <rPr>
        <b/>
        <sz val="10"/>
        <color theme="0"/>
        <rFont val="Century Gothic"/>
        <family val="2"/>
      </rPr>
      <t>Dördüncü Ürün</t>
    </r>
  </si>
  <si>
    <t>Kategori</t>
  </si>
  <si>
    <t>Ürün</t>
  </si>
  <si>
    <t>Doğrulama Seviyesi</t>
  </si>
  <si>
    <t>E</t>
  </si>
  <si>
    <t>Varsa, Çeşit</t>
  </si>
  <si>
    <t>Diğer (listede yoksa):</t>
  </si>
  <si>
    <t>Miktar (Kg/sap)</t>
  </si>
  <si>
    <t>Ürün Üretim Alanı (ha)</t>
  </si>
  <si>
    <t>Ana Ürün Hasat Başlangıç Tarihi</t>
  </si>
  <si>
    <t>Ana Ürün Hasat Bitiş Tarihi</t>
  </si>
  <si>
    <t>Yan Ürün Hasat Başlangıç Tarihi</t>
  </si>
  <si>
    <t>Yan Ürün Hasat Bitiş Tarihi</t>
  </si>
  <si>
    <t>İzlenebilirlik Seviyesi:</t>
  </si>
  <si>
    <t>Sayı</t>
  </si>
  <si>
    <t>Denetiminiz aşağıdaki tarihler arasında gerçekleşmelidir:</t>
  </si>
  <si>
    <t>Lütfen aşağıdakileri girin</t>
  </si>
  <si>
    <t>Satın Alma Merkezlerinin Sayısı</t>
  </si>
  <si>
    <t>C. Arazinin/İşletmenin Tanımlanması</t>
  </si>
  <si>
    <r>
      <rPr>
        <b/>
        <i/>
        <sz val="10"/>
        <color rgb="FF175259"/>
        <rFont val="Century Gothic"/>
        <family val="2"/>
      </rPr>
      <t>Ana hasadınızın veya üretim döneminizin en yoğun olduğu zamanları (kesintisiz üretim olması durumunda) göz önünde bulundurarak,</t>
    </r>
    <r>
      <rPr>
        <i/>
        <sz val="10"/>
        <color rgb="FF175259"/>
        <rFont val="Century Gothic"/>
        <family val="2"/>
      </rPr>
      <t xml:space="preserve"> sertifikasyon kapsamına dahil etmek istediğiniz her araziye/işletmeye dair istenen bilgileri aşağıda belirtin.</t>
    </r>
    <r>
      <rPr>
        <i/>
        <sz val="10"/>
        <color rgb="FF175259"/>
        <rFont val="Century Gothic"/>
        <family val="2"/>
      </rPr>
      <t xml:space="preserve">
</t>
    </r>
    <r>
      <rPr>
        <i/>
        <sz val="10"/>
        <color rgb="FF175259"/>
        <rFont val="Century Gothic"/>
        <family val="2"/>
      </rPr>
      <t>Sertifikada gösterilmek üzere bütün işletmelerin de İzlenebilirlik Platformu'na eklenmesi gerektiğini unutmayın.</t>
    </r>
  </si>
  <si>
    <t>Arazinin veya İşleme İşletmesinin Adı</t>
  </si>
  <si>
    <t>Arazi mi yoksa İşleme İşletmesi mi?</t>
  </si>
  <si>
    <t>Arazinin Ulus. Kimlik Numarası</t>
  </si>
  <si>
    <t>Şehir/Bölge</t>
  </si>
  <si>
    <t>Arazi Birimi Sayısı</t>
  </si>
  <si>
    <t>Arazinin tamamının toplam yüzölçümü (ha)</t>
  </si>
  <si>
    <t>Ana Ürünün Üretim Alanı (Ha)</t>
  </si>
  <si>
    <r>
      <rPr>
        <b/>
        <sz val="10"/>
        <color rgb="FF175259"/>
        <rFont val="Century Gothic"/>
        <family val="2"/>
      </rPr>
      <t>İkinci Ürünün Üretim Alanı (Ha)</t>
    </r>
  </si>
  <si>
    <r>
      <rPr>
        <b/>
        <sz val="10"/>
        <color rgb="FF175259"/>
        <rFont val="Century Gothic"/>
        <family val="2"/>
      </rPr>
      <t>Üçüncü Ürünün Üretim Alanı (Ha)</t>
    </r>
  </si>
  <si>
    <r>
      <rPr>
        <b/>
        <sz val="10"/>
        <color rgb="FF175259"/>
        <rFont val="Century Gothic"/>
        <family val="2"/>
      </rPr>
      <t>Dördüncü Ürünün Üretim Alanı (Ha)</t>
    </r>
  </si>
  <si>
    <t>D. Alan yapısı ve kullanımıyla ilgili ayrıntılar</t>
  </si>
  <si>
    <r>
      <rPr>
        <b/>
        <i/>
        <sz val="10"/>
        <color rgb="FF175259"/>
        <rFont val="Century Gothic"/>
        <family val="2"/>
      </rPr>
      <t>Ana hasadınızın veya üretim döneminizin en yoğun olduğu zamanları (kesintisiz üretim olması durumunda) göz önünde bulundurarak,</t>
    </r>
    <r>
      <rPr>
        <i/>
        <sz val="10"/>
        <color rgb="FF175259"/>
        <rFont val="Century Gothic"/>
        <family val="2"/>
      </rPr>
      <t xml:space="preserve"> sertifikasyon kapsamına dahil etmek istediğiniz her işletmeye dair istenen bilgileri aşağıda belirtin.</t>
    </r>
    <r>
      <rPr>
        <i/>
        <sz val="10"/>
        <color rgb="FF175259"/>
        <rFont val="Century Gothic"/>
        <family val="2"/>
      </rPr>
      <t xml:space="preserve">
</t>
    </r>
    <r>
      <rPr>
        <i/>
        <sz val="10"/>
        <color rgb="FF175259"/>
        <rFont val="Century Gothic"/>
        <family val="2"/>
      </rPr>
      <t>Sertifikada gösterilmek üzere bütün işletmelerin de İzlenebilirlik Platformu'na eklenmesi gerektiğini unutmayın.</t>
    </r>
    <r>
      <rPr>
        <i/>
        <sz val="10"/>
        <color rgb="FF175259"/>
        <rFont val="Century Gothic"/>
        <family val="2"/>
      </rPr>
      <t xml:space="preserve">
</t>
    </r>
    <r>
      <rPr>
        <i/>
        <sz val="10"/>
        <color rgb="FF175259"/>
        <rFont val="Century Gothic"/>
        <family val="2"/>
      </rPr>
      <t>Mavi hücreler tesisleri gösterir.</t>
    </r>
    <r>
      <rPr>
        <i/>
        <sz val="10"/>
        <color rgb="FF175259"/>
        <rFont val="Century Gothic"/>
        <family val="2"/>
      </rPr>
      <t xml:space="preserve"> </t>
    </r>
    <r>
      <rPr>
        <i/>
        <sz val="10"/>
        <color rgb="FF175259"/>
        <rFont val="Century Gothic"/>
        <family val="2"/>
      </rPr>
      <t>Lütfen mevcut makine sayısından ziyade "yapıları ve/veya binaları" dahil edin.</t>
    </r>
  </si>
  <si>
    <t>İşletme Adı</t>
  </si>
  <si>
    <t>Arazi içindeki Sit Alanı (ha)</t>
  </si>
  <si>
    <t>Sulama yapılan alan (ha)</t>
  </si>
  <si>
    <t>Bu yıl budama yapılan alan (ha)</t>
  </si>
  <si>
    <t>Fidelik/Sera tesislerinin sayısı</t>
  </si>
  <si>
    <t>Kurutma Tesislerinin Sayısı</t>
  </si>
  <si>
    <t>Depolama tesislerinin sayısı</t>
  </si>
  <si>
    <t>Öğütme/Yıkama İstasyonu tesislerinin sayısı</t>
  </si>
  <si>
    <t>E. İşgücü yapısıyla ilgili ayrıntılar</t>
  </si>
  <si>
    <r>
      <rPr>
        <b/>
        <i/>
        <sz val="10"/>
        <color rgb="FF175259"/>
        <rFont val="Century Gothic"/>
        <family val="2"/>
      </rPr>
      <t>Ana hasadınızın veya üretim döneminizin en yoğun olduğu zamanları (kesintisiz üretim olması durumunda) göz önünde bulundurarak,</t>
    </r>
    <r>
      <rPr>
        <i/>
        <sz val="10"/>
        <color rgb="FF175259"/>
        <rFont val="Century Gothic"/>
        <family val="2"/>
      </rPr>
      <t xml:space="preserve"> sertifikasyon kapsamına dahil etmek istediğiniz her işletmeye dair istenen bilgileri aşağıda belirtin.</t>
    </r>
    <r>
      <rPr>
        <i/>
        <sz val="10"/>
        <color rgb="FF175259"/>
        <rFont val="Century Gothic"/>
        <family val="2"/>
      </rPr>
      <t xml:space="preserve">
</t>
    </r>
    <r>
      <rPr>
        <i/>
        <sz val="10"/>
        <color rgb="FF175259"/>
        <rFont val="Century Gothic"/>
        <family val="2"/>
      </rPr>
      <t>Sertifikada gösterilmek üzere bütün işletmelerin de İzlenebilirlik Platformu'na eklenmesi gerektiğini unutmayın.</t>
    </r>
  </si>
  <si>
    <t>Arazi Adı</t>
  </si>
  <si>
    <t>Daimi Erkek İşçiler</t>
  </si>
  <si>
    <t>Daimi Kadın İşçiler</t>
  </si>
  <si>
    <t>Geçici Erkek İşçiler</t>
  </si>
  <si>
    <t>Geçici Kadın İşçiler</t>
  </si>
  <si>
    <t>Göçmen Erkek İşçiler</t>
  </si>
  <si>
    <t>Göçmen Kadın İşçiler</t>
  </si>
  <si>
    <t>18 Yaşın Altındaki İşçiler</t>
  </si>
  <si>
    <t>Sendikalı İşçiler</t>
  </si>
  <si>
    <t>Sendikaların Adları</t>
  </si>
  <si>
    <t>En yoğun hasat döneminde işçilere sağlanan konaklama imkanlarının sayısı</t>
  </si>
  <si>
    <t>En yoğun hasat döneminde arazide yaşayan işçiler</t>
  </si>
  <si>
    <t>F. Komisyonların Yapısına ilişkin Detaylar</t>
  </si>
  <si>
    <t>Lütfen Şikayet mekanizması, Toplumsal Cinsiyet ve Değerlendirme ve Yönlendirme komisyonlarından sorumlu kişileri veya komisyon üyelerini aşağıda belirtin.
Kendileriyle iletişime geçilebilmesi için lütfen bu kişilerin isimlerini ve iletişim bilgilerini (e-posta ve/veya telefon numarası) belirtin.</t>
  </si>
  <si>
    <t>Şikayet Mekanizması Komisyonu/Yetkilisi</t>
  </si>
  <si>
    <t>Toplumsal Cinsiyet Komisyonu/Yetkilisi</t>
  </si>
  <si>
    <t>Değerlendirme ve Yönlendirme Komisyonu/Yetkilisi</t>
  </si>
  <si>
    <t>G. Bilgi Özeti</t>
  </si>
  <si>
    <t>Bu bölüm, yukarıda verilen temel verilerin bir özetidir ve doldurulması amaçlanmamıştır.
Sertifikasyon başvurunuzun temel bilgilerini aşağıda onaylayın. Bilgilerin doğru olmaması durumunda, lütfen girilen verileri gözden geçirin.</t>
  </si>
  <si>
    <t>RACP'de Kapsam Onayı Tarihi</t>
  </si>
  <si>
    <t>Başvuru yoluyla CB'ye iletilecek dökümanlar</t>
  </si>
  <si>
    <t>Belge</t>
  </si>
  <si>
    <t>Nerede</t>
  </si>
  <si>
    <t>Gereklilik</t>
  </si>
  <si>
    <t>Kontrol</t>
  </si>
  <si>
    <t>Ana Arazi</t>
  </si>
  <si>
    <t>a. Onaylanmış Sertifikasyon Kapsamı</t>
  </si>
  <si>
    <t>RACP ve CAF'ta</t>
  </si>
  <si>
    <t>b. Öz değerlendirme</t>
  </si>
  <si>
    <t>RACP ve posta</t>
  </si>
  <si>
    <r>
      <rPr>
        <b/>
        <sz val="10"/>
        <color rgb="FF175259"/>
        <rFont val="Century Gothic"/>
        <family val="2"/>
      </rPr>
      <t>1.4.2</t>
    </r>
  </si>
  <si>
    <t>Sosyal Konular</t>
  </si>
  <si>
    <t>Toplam Daimi İşçi</t>
  </si>
  <si>
    <t xml:space="preserve">c. Ormanların Yok Edilmesi/Sit Alanları ile ilgili Risk Analizi </t>
  </si>
  <si>
    <t>E-posta</t>
  </si>
  <si>
    <t>1.2.12 -1.2.15</t>
  </si>
  <si>
    <t>Toplam Geçici İşçi</t>
  </si>
  <si>
    <t>Toplam Göçmen İşçi</t>
  </si>
  <si>
    <t>e. En son denetim raporları ve işlem kayıtları</t>
  </si>
  <si>
    <t>Varsa</t>
  </si>
  <si>
    <t>Daimi işçilerde e/k oranı</t>
  </si>
  <si>
    <t>Geçici işçilerde e/k oranı</t>
  </si>
  <si>
    <t>Diğer bütün dökümanlar, doğrulama için denetim sırasında sunulabilir.</t>
  </si>
  <si>
    <t>Çalışan/Yaşayan Çocuklar</t>
  </si>
  <si>
    <t>Toprak kullanımı</t>
  </si>
  <si>
    <t>Toplam Alan</t>
  </si>
  <si>
    <t>Üretim Alanı</t>
  </si>
  <si>
    <t>Sit Alanı</t>
  </si>
  <si>
    <t xml:space="preserve">İşleme İşletmeleri </t>
  </si>
  <si>
    <t>H. Onay</t>
  </si>
  <si>
    <r>
      <rPr>
        <i/>
        <sz val="10"/>
        <color rgb="FF175259"/>
        <rFont val="Century Gothic"/>
        <family val="2"/>
      </rPr>
      <t>Sertifika Sahibi, bilgilerin güvenilir ve eksiksiz olduğunu, Standart hakkında bilgi sahibi olduğunu ve Standarda uyacağını beyan eder.</t>
    </r>
    <r>
      <rPr>
        <i/>
        <sz val="10"/>
        <color rgb="FF175259"/>
        <rFont val="Century Gothic"/>
        <family val="2"/>
      </rPr>
      <t xml:space="preserve"> </t>
    </r>
    <r>
      <rPr>
        <i/>
        <sz val="10"/>
        <color rgb="FF175259"/>
        <rFont val="Century Gothic"/>
        <family val="2"/>
      </rPr>
      <t xml:space="preserve">Bu döküman, CB ve CH arasındaki Sertifikasyon Anlaşması/Sözleşmesi </t>
    </r>
    <r>
      <rPr>
        <b/>
        <i/>
        <sz val="10"/>
        <color rgb="FF175259"/>
        <rFont val="Century Gothic"/>
        <family val="2"/>
      </rPr>
      <t>yerine geçmez</t>
    </r>
    <r>
      <rPr>
        <i/>
        <sz val="10"/>
        <color rgb="FF175259"/>
        <rFont val="Century Gothic"/>
        <family val="2"/>
      </rPr>
      <t xml:space="preserve"> ve aşağıdaki bölüm Kayıt/Hazırlık aşaması için RA programının temel maddelerini vurgulamayı amaçlar.</t>
    </r>
    <r>
      <rPr>
        <i/>
        <sz val="10"/>
        <color rgb="FF175259"/>
        <rFont val="Century Gothic"/>
        <family val="2"/>
      </rPr>
      <t xml:space="preserve">
</t>
    </r>
    <r>
      <rPr>
        <i/>
        <sz val="10"/>
        <color rgb="FF175259"/>
        <rFont val="Century Gothic"/>
        <family val="2"/>
      </rPr>
      <t>Döküman, Sertifika Sahibinin yasal sorumlusu tarafından imzalanmalıdır.</t>
    </r>
    <r>
      <rPr>
        <i/>
        <sz val="10"/>
        <color rgb="FF175259"/>
        <rFont val="Century Gothic"/>
        <family val="2"/>
      </rPr>
      <t xml:space="preserve"> </t>
    </r>
    <r>
      <rPr>
        <i/>
        <sz val="10"/>
        <color rgb="FF175259"/>
        <rFont val="Century Gothic"/>
        <family val="2"/>
      </rPr>
      <t>Dijital imzalar kabul edilmektedir.</t>
    </r>
  </si>
  <si>
    <t xml:space="preserve">H1. SERTİFİKA SAHİBİ, bu başvuruda verilen bilgilerin bilgisi dahilinde, doğru ve eksiksiz olduğunu onaylar.
H2. SERTİFİKA SAHİBİ, sertifika verildiği takdirde, bu başvuruda yer alan verilerin Rainforest Alliance tarafından bildirilmesine izin verir.
H3. SERTİFİKA SAHİBİ, Rainforest Alliance sertifikasyon programının geçerli kapsamlarının bağlayıcı dökümanlarının mevcut versiyonunu okuyup anlamıştır.
H4. SERTİFİKA SAHİBİ sertifikasyon gerekliliklerini okuyup anlamıştır ve SERTİFİKA SAHİBİ bunlara uymayı taahhüt etmiştir. 
H5. SERTİFİKA SAHİBİ, verilen fiyat tekliflerinin veya sözleşmelerin düzeltilmesine yönelik sağlanan bilgilerdeki herhangi bir değişikliği SERTİFİKASYON KURULUŞUNA bildirmeyi taahhüt eder.
H6. SERTİFİKA SAHİBİ, SERTİFİKASYON KURULUŞU ve/veya RAINFOREST ALLIANCE tarafından oluşturulan Rainforest Alliance Sertifikasyonu ile ilgili bütün geçerli ücretleri ödemeyi taahhüt eder.
H7. SERTİFİKA SAHİBİ, herhangi bir sınırlama olmaksızın, SERTİFİKASYON KURULUŞU'NUN bu başvurunun işleme konmasına ilişkin kararını kabul eder.
H8. SERTİFİKA SAHİBİ, hakkında, konusu Sürdürülebilir Tarım Standardı kapsamına giren hukuki davalar bulunmadığını beyan eder. SERTİFİKA SAHİBİ hakkında bu gibi davalar görülmekteyse, SERTİFİKA SAHİBİ, bu gibi davalara ilişkin bilgileri bu form uyarınca bu başvuru kapsamında SERTİFİKASYON KURULUŞU'NA beyan etmeyi kabul eder.	</t>
  </si>
  <si>
    <t>______________________________________</t>
  </si>
  <si>
    <t>Sertifika Sahibi</t>
  </si>
  <si>
    <t>Başvurunun durumunu (onaylandı/reddedildi), onay tarihini (onaylanmışsa) ve Sözleşme Anlaşmasının imza tarihini belirtin.
Döküman, Sertifika Sahibinin yasal temsilcisi tarafından imzalanmalıdır. Dijital imzalar kabul edilmektedir.</t>
  </si>
  <si>
    <t>Verilen bilgiler başvuruyu kabul etmek için yeterli mi?</t>
  </si>
  <si>
    <t>CB'nin sertifikasyon hizmetlerini yürütmeye dair kapasitesi var mı?</t>
  </si>
  <si>
    <t>CB'nin Başvuruyu Onaylama Tarihi:</t>
  </si>
  <si>
    <t>Sözleşme İmza Tarihi:</t>
  </si>
  <si>
    <t>A. Sertifika Sahibinin (CH) ve İrtibat Kişisinin Belirlenmesi</t>
  </si>
  <si>
    <t>Lütfen denetlenecek Sertifika Sahibi hakkında aşağıdaki hızlı erişim bilgilerine bakın.</t>
  </si>
  <si>
    <r>
      <rPr>
        <b/>
        <sz val="11"/>
        <color theme="0"/>
        <rFont val="Century Gothic"/>
        <family val="2"/>
      </rPr>
      <t>Sertifika Sahibinin Adı 
(sertifikada belirtildiği gibi):</t>
    </r>
  </si>
  <si>
    <t>Sertifika Sahibinin yasal adı:</t>
  </si>
  <si>
    <t>İşletmenin Adresi:</t>
  </si>
  <si>
    <t>İrtibat kişisinin adı:</t>
  </si>
  <si>
    <t>Telefon numarası:</t>
  </si>
  <si>
    <t>Bu başvurunun Baş Denetçi ile paylaşıldığı tarih</t>
  </si>
  <si>
    <t>B. Denetim Kapsamının Belirlenmesi</t>
  </si>
  <si>
    <r>
      <rPr>
        <i/>
        <sz val="10"/>
        <color rgb="FF175259"/>
        <rFont val="Century Gothic"/>
        <family val="2"/>
      </rPr>
      <t>Denetimin kapsamına ilişkin olarak istenen bilgileri aşağıda belirtin.</t>
    </r>
    <r>
      <rPr>
        <i/>
        <sz val="10"/>
        <color rgb="FF175259"/>
        <rFont val="Century Gothic"/>
        <family val="2"/>
      </rPr>
      <t xml:space="preserve"> </t>
    </r>
    <r>
      <rPr>
        <i/>
        <sz val="10"/>
        <color rgb="FF175259"/>
        <rFont val="Century Gothic"/>
        <family val="2"/>
      </rPr>
      <t xml:space="preserve">Sertifikasyon Kuralları maddeleri 1.1.9 ve 1.1.10'a göre, bölüm </t>
    </r>
    <r>
      <rPr>
        <b/>
        <i/>
        <sz val="10"/>
        <color rgb="FF175259"/>
        <rFont val="Century Gothic"/>
        <family val="2"/>
      </rPr>
      <t>1, 4.5, 4.6, 5 ve 6</t>
    </r>
    <r>
      <rPr>
        <i/>
        <sz val="10"/>
        <color rgb="FF175259"/>
        <rFont val="Century Gothic"/>
        <family val="2"/>
      </rPr>
      <t xml:space="preserve">'daki geçerli standart gerekliliklerinin kapsamı, CH'nin sertifikasyon kapsamına dahil olan bütün oluşumların (araziler, işletmeler, alt yükleniciler vb.) </t>
    </r>
    <r>
      <rPr>
        <b/>
        <i/>
        <sz val="10"/>
        <color rgb="FF175259"/>
        <rFont val="Century Gothic"/>
        <family val="2"/>
      </rPr>
      <t>bütün operasyonları ve alanlarını</t>
    </r>
    <r>
      <rPr>
        <i/>
        <sz val="10"/>
        <color rgb="FF175259"/>
        <rFont val="Century Gothic"/>
        <family val="2"/>
      </rPr>
      <t xml:space="preserve"> kapsayacaktır.</t>
    </r>
    <r>
      <rPr>
        <i/>
        <sz val="10"/>
        <color rgb="FF175259"/>
        <rFont val="Century Gothic"/>
        <family val="2"/>
      </rPr>
      <t xml:space="preserve"> </t>
    </r>
    <r>
      <rPr>
        <i/>
        <sz val="10"/>
        <color rgb="FF175259"/>
        <rFont val="Century Gothic"/>
        <family val="2"/>
      </rPr>
      <t xml:space="preserve">Bölüm 2, 3 ve 4'teki (4.5, 4.6 hariç olmak üzere) geçerli standart gerekliliklerin kapsamı, </t>
    </r>
    <r>
      <rPr>
        <b/>
        <i/>
        <sz val="10"/>
        <color rgb="FF175259"/>
        <rFont val="Century Gothic"/>
        <family val="2"/>
      </rPr>
      <t xml:space="preserve">ürüne ve </t>
    </r>
    <r>
      <rPr>
        <i/>
        <sz val="10"/>
        <color rgb="FF175259"/>
        <rFont val="Century Gothic"/>
        <family val="2"/>
      </rPr>
      <t xml:space="preserve">Rainforest Alliance Sertifikalı beyanıyla satılacak ürünle </t>
    </r>
    <r>
      <rPr>
        <b/>
        <i/>
        <sz val="10"/>
        <color rgb="FF175259"/>
        <rFont val="Century Gothic"/>
        <family val="2"/>
      </rPr>
      <t>ilgili faaliyetlere</t>
    </r>
    <r>
      <rPr>
        <i/>
        <sz val="10"/>
        <color rgb="FF175259"/>
        <rFont val="Century Gothic"/>
        <family val="2"/>
      </rPr>
      <t xml:space="preserve"> odaklanacaktır.</t>
    </r>
  </si>
  <si>
    <t>Denetim Planının Tarihi</t>
  </si>
  <si>
    <t>Standart Versiyon:</t>
  </si>
  <si>
    <t>v.1.1 2020</t>
  </si>
  <si>
    <t>Denetim Kapsamı:</t>
  </si>
  <si>
    <t>Geçerli Gereklilikler</t>
  </si>
  <si>
    <t>Ürünler:</t>
  </si>
  <si>
    <t>Alan</t>
  </si>
  <si>
    <t>Kullanılacak Yöntem</t>
  </si>
  <si>
    <t>Denetim, farklı programlara sahip birleşik bir denetim mi?</t>
  </si>
  <si>
    <t>Hangi Programlar?</t>
  </si>
  <si>
    <t>Denetim Amaçları</t>
  </si>
  <si>
    <t>C. Denetim Ekibinin Yapısı</t>
  </si>
  <si>
    <t>Lütfen denetim ekibinin yapısını aşağıda belirtin. Denetim ekibini oluşturmak için denetim ekibinin yapısına ilişkin Denetim Kuralları'nı dikkate alın.</t>
  </si>
  <si>
    <t>Rolü:</t>
  </si>
  <si>
    <t>Cinsiyet</t>
  </si>
  <si>
    <t>İletişim Bilgileri:</t>
  </si>
  <si>
    <t>D. Denetim Planlaması</t>
  </si>
  <si>
    <t>Denetimin ayrıntılarını aşağıda belirtin: Açılış ve kapanış toplantısı, işletmenin doğrulanması, tesis turu, işleme birimlerinin doğrulanması, görüşmeler, Standardın hangi bölümünün dökümante edildiğinin kontrolü, işçi tesislerinin yerinde ziyaret edilmesi, alt yapı değerlendirmesi, paydaş toplantıları, taşeron ziyaretleri, izlenebilirlik kontrolü gibi faaliyetler, bunları gerçekleştirmek için gereken sorumlular ve kaynaklar.</t>
  </si>
  <si>
    <t>CB Anlaşma İmzası:</t>
  </si>
  <si>
    <r>
      <rPr>
        <b/>
        <sz val="9"/>
        <color rgb="FF175259"/>
        <rFont val="Century Gothic"/>
        <family val="2"/>
      </rPr>
      <t>Önerilen 1. Denetim Başlangıç ​​Tarihi</t>
    </r>
  </si>
  <si>
    <r>
      <rPr>
        <b/>
        <sz val="9"/>
        <color rgb="FF175259"/>
        <rFont val="Century Gothic"/>
        <family val="2"/>
      </rPr>
      <t>Önerilen 1. Denetim Bitiş Tarihi</t>
    </r>
  </si>
  <si>
    <t>Öngörülen Süre (denetim/gün olarak):</t>
  </si>
  <si>
    <t>Onaylanan Denetim Başlangıç ​​Tarihi</t>
  </si>
  <si>
    <t>Onaylanan Denetim Bitiş Tarihi</t>
  </si>
  <si>
    <t>Denetçi sayısı</t>
  </si>
  <si>
    <t>CH Yönetiminin Çalışma Dili</t>
  </si>
  <si>
    <t>İşçilerin Çalışma Dili</t>
  </si>
  <si>
    <t>Örnek Tanımlaması</t>
  </si>
  <si>
    <t>Ziyaret edilecek min. arazi sayısı</t>
  </si>
  <si>
    <t>Bu, denetime dahil edilecek arazilerin/işletmelerin sayısıdır. Baş denetçi, Denetim Kuralları'na dayanarak ziyaret edilecek arazilerin/işletmelerin sayısını belirlemelidir.</t>
  </si>
  <si>
    <t>Örneklenmiş bütün arazilerin birleştirilmesiyle elde edilen ziyaret edilecek minimum Arazi Birim Sayısı</t>
  </si>
  <si>
    <t>Minimum İşleme İşletmesi Sayısı</t>
  </si>
  <si>
    <t>Bu, denetime dahil edilecek dış aktörlerin sayısıdır. Baş denetçi, Denetim Kuralları'na dayanarak ziyaret edilecek aktörlerin sayısını belirlemelidir.</t>
  </si>
  <si>
    <t>Minimum Alt Yüklenici Sayısı</t>
  </si>
  <si>
    <t>Minimum Aracı Sayısı</t>
  </si>
  <si>
    <t>Minimum Hizmet Sağlayıcı Sayısı</t>
  </si>
  <si>
    <t>Minimum Tarım İş Aracısı Sayısı</t>
  </si>
  <si>
    <t>Minimum Satın Alma Merkezi Sayısı</t>
  </si>
  <si>
    <t>Görüşülecek min. işçi sayısı</t>
  </si>
  <si>
    <t>Daimi</t>
  </si>
  <si>
    <t>Geçici</t>
  </si>
  <si>
    <t>Ziyaret Edilecek Yaşanabilir Alanlar</t>
  </si>
  <si>
    <t>Dosyalarının Kontrol Edilmesi Gereken İşçi Sayısı</t>
  </si>
  <si>
    <t>Göçmen (Denetçi Takdir Yetkisi)</t>
  </si>
  <si>
    <t>Sendikalı (Denetçi Takdir Yetkisi)</t>
  </si>
  <si>
    <t>Yapılacak minimum görüşme ve ziyaret edilecek arazi birimi sayısı CH tarafından sağlanan bilgilere dayanmaktadır. Baş denetçi, daha fazla kanıt toplamak veya riskleri değerlendirmek için bunların sayısını arttırmaya karar verebilir.</t>
  </si>
  <si>
    <t>Denetim Ajandası</t>
  </si>
  <si>
    <t>Tarih</t>
  </si>
  <si>
    <r>
      <rPr>
        <b/>
        <sz val="10"/>
        <color rgb="FF175259"/>
        <rFont val="Century Gothic"/>
        <family val="2"/>
      </rPr>
      <t xml:space="preserve">Saat
</t>
    </r>
    <r>
      <rPr>
        <b/>
        <sz val="8"/>
        <color rgb="FF175259"/>
        <rFont val="Century Gothic"/>
        <family val="2"/>
      </rPr>
      <t>(Başlangıç saati - Bitiş saati)</t>
    </r>
  </si>
  <si>
    <r>
      <rPr>
        <b/>
        <sz val="10"/>
        <color rgb="FF175259"/>
        <rFont val="Century Gothic"/>
        <family val="2"/>
      </rPr>
      <t xml:space="preserve">Sorumlu kişi
</t>
    </r>
    <r>
      <rPr>
        <b/>
        <sz val="8"/>
        <color rgb="FF175259"/>
        <rFont val="Century Gothic"/>
        <family val="2"/>
      </rPr>
      <t>(denetimin yürütülmesinden sorumlu kişi)</t>
    </r>
  </si>
  <si>
    <t>Açıklamalar</t>
  </si>
  <si>
    <t>CH tarafından Denetim ekibine sunulacak Döküman Listesi:</t>
  </si>
  <si>
    <t>Örneğin: yönetim sistemi, işçi kayıtları, coğrafi veriler, üretim kayıtları, fabrika kayıtları, izlenebilirlik, satın alma/satış prosedürleri ve satın alma/satış kayıtları, İYS, onaylar ve yaptırımlar.  Denetim ekibi, denetimin aşağıda listelenen dökümanlarla sınırlı olmadığını göz önünde bulundurarak aşağıdaki dökümanları mümkün olduğunca ayrıntılarıyla belirtmelidir.</t>
  </si>
  <si>
    <t>Denetim sırasında hazır bulunacak Kişilerin/Uzmanların listesi</t>
  </si>
  <si>
    <t>Örneğin: yönetim temsilcisi; İK/bordro personeli; işleme tesislerinin yönetimi; varsa İş Sağlığı ve Güvenliği Komisyonu temsilcisi; varsa sendikanın/sendikaların temsilcisi/temsilcileri de dahil olmak üzere işçi temsilcileri; değerlendirme ve yönlendirme komisyonu temsilcisi; toplumsal cinsiyet komisyonu temsilcisi; şikayet komisyonu temsilcisi; diğer komisyonların temsilcileri</t>
  </si>
  <si>
    <t>E. Lojistik</t>
  </si>
  <si>
    <t>Lütfen aşağıda CH'nin karşılayacağı/ödeme yapacağı konuları belirtin.</t>
  </si>
  <si>
    <t>Yemekler</t>
  </si>
  <si>
    <t>Konaklama</t>
  </si>
  <si>
    <t>Kara Ulaşımı</t>
  </si>
  <si>
    <t>Uçak Biletleri</t>
  </si>
  <si>
    <t>F. Onay</t>
  </si>
  <si>
    <r>
      <rPr>
        <i/>
        <sz val="10"/>
        <color rgb="FF175259"/>
        <rFont val="Century Gothic"/>
        <family val="2"/>
      </rPr>
      <t>Lütfen aşağıdaki maddeleri dikkatlice okuyun ve denetim gerçekleşmeden önce denetim planını kabul ettiğinizi imzalayarak onaylayın.</t>
    </r>
    <r>
      <rPr>
        <i/>
        <sz val="10"/>
        <color rgb="FF175259"/>
        <rFont val="Century Gothic"/>
        <family val="2"/>
      </rPr>
      <t xml:space="preserve"> </t>
    </r>
    <r>
      <rPr>
        <i/>
        <sz val="10"/>
        <color rgb="FF175259"/>
        <rFont val="Century Gothic"/>
        <family val="2"/>
      </rPr>
      <t xml:space="preserve">Bu döküman, CB ve CH arasındaki Sertifikasyon Anlaşması/Sözleşmesi </t>
    </r>
    <r>
      <rPr>
        <b/>
        <i/>
        <sz val="10"/>
        <color rgb="FF175259"/>
        <rFont val="Century Gothic"/>
        <family val="2"/>
      </rPr>
      <t>yerine geçmez</t>
    </r>
    <r>
      <rPr>
        <i/>
        <sz val="10"/>
        <color rgb="FF175259"/>
        <rFont val="Century Gothic"/>
        <family val="2"/>
      </rPr>
      <t xml:space="preserve"> ve aşağıdaki bölüm Planlama/Hazırlık aşaması için Rainforest Alliance programının temel maddelerini vurgulamayı amaçlar.</t>
    </r>
    <r>
      <rPr>
        <i/>
        <sz val="10"/>
        <color rgb="FF175259"/>
        <rFont val="Century Gothic"/>
        <family val="2"/>
      </rPr>
      <t xml:space="preserve">
</t>
    </r>
    <r>
      <rPr>
        <i/>
        <sz val="10"/>
        <color rgb="FF175259"/>
        <rFont val="Century Gothic"/>
        <family val="2"/>
      </rPr>
      <t>Döküman, Sertifika Sahibinin yasal temsilcisi tarafından imzalanmalıdır.</t>
    </r>
    <r>
      <rPr>
        <i/>
        <sz val="10"/>
        <color rgb="FF175259"/>
        <rFont val="Century Gothic"/>
        <family val="2"/>
      </rPr>
      <t xml:space="preserve"> </t>
    </r>
    <r>
      <rPr>
        <i/>
        <sz val="10"/>
        <color rgb="FF175259"/>
        <rFont val="Century Gothic"/>
        <family val="2"/>
      </rPr>
      <t>Dijital imzalar kabul edilmektedir.</t>
    </r>
  </si>
  <si>
    <t xml:space="preserve">F1. SERTİFİKA SAHİBİ, SERTİFİKASYON KURULUŞU'NUN, talep edilen hizmeti yerine getirmek için denetçilerle taşeron sözleşmesi yapabileceğini kabul eder.
F2. SERTİFİKA SAHİBİ, araziyi ve sertifika kapsamındaki bütün tesisleri ve faaliyetleri değerlendirmek için denetçilere gerekli bütün bilgileri verecektir. 
F3. SERTİFİKA SAHİBİ, ürünün ilgili standartlara uygunluğuyla ilgili olarak kuruluşuma sunulan bütün beyanların kaydını tutacak ve bu kayıtları SERTİFİKASYON KURULUŞU'NA sunacaktır. SERTİFİKA SAHİBİ, bu gibi beyanların yanı sıra sertifikasyon gerekliliklerine uygunluğu etkileyebilecek ürün veya hizmetlere ilişkin herhangi bir eksiklikle ilgili olarak gereken uygun önlemleri alacaktır. SERTİFİKA SAHİBİ, alınan önlemleri dökümante etmelidir.
F4. SERTİFİKA SAHİBİ, yalnızca sertifikasyon kapsamı ile ilgili olarak sertifikasyon beyanlarında bulunacaktır.
F5. SERTİFİKA SAHİBİ, sertifikalı ürünü, SERTİFİKASYON KURULUŞU'NUN imajının zedelenmesine neden olacak şekilde kullanmayacak ve SERTİFİKASYON KURULUŞU tarafından hatalı veya izinsiz olarak değerlendirilebilecek herhangi bir sertifikalı ürün beyanı yapmayacaktır.
F6. Sertifikasyonun askıya alınması veya iptali üzerine, SERTİFİKA SAHİBİ, sertifikasyona dair herhangi bir referans içeren bütün kamu işlerini yürütmeyi bırakacak ve SERTİFİKASYON KURULUŞU'NUN talep edebileceği bütün sertifikasyon dökümanlarını iade edecektir.
F7. SERTİFİKA SAHİBİ, sertifikasyonu yalnızca sertifikalı ürünlerin belirli standartlara uygun olduğunu belirtmek için kullanacaktır.
F8. SERTİFİKA SAHİBİ, ne sertifikanın ne raporun ne de bunların herhangi bir kısmının yanıltıcı bir şekilde kullanılmamasını güvence altına almak adına çaba gösterecektir.
F9. SERTİFİKA SAHİBİ, dökümanlar, broşürler veya tanıtım gibi yollarla medyada ürün sertifikasyonundan bahsederken SERTİFİKASYON KURULUŞU'NUN gerekliliklerine uygun hareket edecektir.
F10. SERTİFİKASYON KURULUŞU, bütün denetçilerinin, gözlemcilerinin, destek personelinin, yöneticilerinin ve diğer ilgili personelinin herhangi bir finansal, ticari, ilişki veya prosedüre ilişkin çıkar çatışmasından uzak durduğunu ve CB ve Rainforest Alliance tarafından oluşturulmuş rüşvetle mücadele prensiplerine bağlı olduğunu onaylar.		</t>
  </si>
  <si>
    <t>Sertifikasyon Kuruluşu</t>
  </si>
  <si>
    <t>Temsilcinin Adı</t>
  </si>
  <si>
    <t xml:space="preserve">Denetim Risk Değerlendirmesi </t>
  </si>
  <si>
    <t>A. Değerlendirmenin Tanımlanması</t>
  </si>
  <si>
    <t>Lütfen denetim ekibinizde risk değerlendirmesinin yapıldığı tarihi ve değerlendirmeyi yürüten (sorumlu) kişiyi belirtin.</t>
  </si>
  <si>
    <t>Sertifika Sahibi:</t>
  </si>
  <si>
    <t>Tarih:</t>
  </si>
  <si>
    <t xml:space="preserve">Değerlendirmeden Sorumlu Kişi </t>
  </si>
  <si>
    <t>B. Denetim Risk Değerlendirmesi</t>
  </si>
  <si>
    <t>Lütfen aşağıdaki beyaz hücreleri doldurun. Başvuru sahibi tarafından "1. Başvuru Formu" sekmesinde verilen cevaplar ve sağlanan verilere dayalı olarak, başvuru sahibi için bir risk kategorisi oluşturulacaktır. Bu risk değerlendirmesi, Sertifikasyon ve Denetim kuralları versiyon 1.1'in 2.3.19 numaralı maddesine dayanmaktadır. Bu risk değerlendirmesinin kullanılması her denetim için zorunludur.</t>
  </si>
  <si>
    <t>Risk faktörü</t>
  </si>
  <si>
    <t>Veri</t>
  </si>
  <si>
    <t>Yorum</t>
  </si>
  <si>
    <t>Puan (Gizli)</t>
  </si>
  <si>
    <t>1) Başvuru sahibinin geçmişi Yeni başvuru sahibi veya başvuru sahibi, UTZ ve/veya Rainforest Alliance 2017 programı kapsamında son 2 yıl içinde sertifikalandırılmış mı?</t>
  </si>
  <si>
    <t>3) Başvuru sahibi son 2 yılda sertifika aldıysa, son 2 yılda sertifikasyon reddi, iptali veya askıya alınması durumları söz konusu muydu?</t>
  </si>
  <si>
    <t>4) CH aleyhine şikayetler, açılmış davalar veya ilgili veri tabanlarına dahil edilme durumu söz konusu mu? Eğer öyleyse, yorum bölümünde detaylı bilgi verin</t>
  </si>
  <si>
    <t>5) Çocuk İşçiliği konusunda Rainforest Alliance Ülke Risk Haritası değerlendirme sonucu</t>
  </si>
  <si>
    <t>Haritaya buradan erişebilirsiniz</t>
  </si>
  <si>
    <t>6) Zorla Çalıştırma konusunda Rainforest Alliance Ülke Risk Haritası değerlendirme sonucu</t>
  </si>
  <si>
    <t>7) Ormanların Yok Edilmesi Risk Değerlendirmesi (Rainforest Alliance tarafından sağlanan risk haritalarını temel alır)</t>
  </si>
  <si>
    <t>8) Ormanlara Zarar Verilmesi Risk Değerlendirmesi (Rainforest Alliance tarafından sağlanan risk haritalarını temel alır)</t>
  </si>
  <si>
    <t>9) Başvuru sahibinin ana ürünü için tahmin edilen ortalama verim (Kg/ha)</t>
  </si>
  <si>
    <t>10) Sertifikalı ana ürünün toplam yüzölçümü (ha)</t>
  </si>
  <si>
    <t>11) Toplam daimi işçi sayısı</t>
  </si>
  <si>
    <t>12) Toplam geçici işçi sayısı</t>
  </si>
  <si>
    <t>13) Daimi işçilerde erkeklerin kadınlara oranı 
Kadın işçi başına kaç erkek işçi düşmektedir?</t>
  </si>
  <si>
    <t>14) Daimi işçilerde erkeklerin kadınlara oranı 
Kadın işçi başına kaç erkek işçi düşmektedir?</t>
  </si>
  <si>
    <t>15) 18 yaş altındaki toplam işçi sayısı</t>
  </si>
  <si>
    <t>16) İşçiler için temin edilen toplam ev sayısı</t>
  </si>
  <si>
    <t>17) Kullanılan toplam tarım iş aracısı sayısı</t>
  </si>
  <si>
    <t>18) Toplam göçmen işçi sayısı</t>
  </si>
  <si>
    <t>19) Diğer sertifikasyon programlarının sayısı</t>
  </si>
  <si>
    <t>Risk Kategorisi</t>
  </si>
  <si>
    <t>C. Dava Soruşturması</t>
  </si>
  <si>
    <r>
      <rPr>
        <i/>
        <sz val="10"/>
        <color rgb="FF175259"/>
        <rFont val="Century Gothic"/>
        <family val="2"/>
      </rPr>
      <t>Denetim Kuralları'nın Ek AR4 bölümünde yer alan madde 2.3.19.u; Sürdürülebilir Tarım Standardı'nın sosyal bölümü ile ilgili konularda Sertifika Sahibi ve/veya yasal temsilcisi aleyhine açılmış davalara ilişkin CB'ler tarafından ön inceleme yapılmasını şart koşmaktadır.</t>
    </r>
    <r>
      <rPr>
        <i/>
        <sz val="10"/>
        <color rgb="FF175259"/>
        <rFont val="Century Gothic"/>
        <family val="2"/>
      </rPr>
      <t xml:space="preserve"> </t>
    </r>
    <r>
      <rPr>
        <i/>
        <sz val="10"/>
        <color rgb="FF175259"/>
        <rFont val="Century Gothic"/>
        <family val="2"/>
      </rPr>
      <t>Ormanların yok edilmesinin yüksek risk olarak görüldüğü ülkelerde, CB'nin bu soruşturmayı mümkün olduğunda çevre konularını kapsayacak şekilde genişletmesi tavsiye edilir.</t>
    </r>
    <r>
      <rPr>
        <i/>
        <sz val="10"/>
        <color rgb="FF175259"/>
        <rFont val="Century Gothic"/>
        <family val="2"/>
      </rPr>
      <t xml:space="preserve">
</t>
    </r>
    <r>
      <rPr>
        <i/>
        <sz val="10"/>
        <color rgb="FF175259"/>
        <rFont val="Century Gothic"/>
        <family val="2"/>
      </rPr>
      <t>CB, bu soruşturmayı kamu mahkemesi sistemlerinde ve/veya Sertifika Sahibi'nin kendi beyannamelerini elde ederek yürütebilir.</t>
    </r>
    <r>
      <rPr>
        <i/>
        <sz val="10"/>
        <color rgb="FF175259"/>
        <rFont val="Century Gothic"/>
        <family val="2"/>
      </rPr>
      <t xml:space="preserve"> </t>
    </r>
    <r>
      <rPr>
        <i/>
        <sz val="10"/>
        <color rgb="FF175259"/>
        <rFont val="Century Gothic"/>
        <family val="2"/>
      </rPr>
      <t>Her ikisi de aşağıda listelenmelidir.</t>
    </r>
    <r>
      <rPr>
        <i/>
        <sz val="10"/>
        <color rgb="FF175259"/>
        <rFont val="Century Gothic"/>
        <family val="2"/>
      </rPr>
      <t xml:space="preserve"> </t>
    </r>
    <r>
      <rPr>
        <i/>
        <sz val="10"/>
        <color rgb="FF175259"/>
        <rFont val="Century Gothic"/>
        <family val="2"/>
      </rPr>
      <t xml:space="preserve">CB, soruşturmanın düzgün bir şekilde yürütüldüğünü onaylar ve </t>
    </r>
    <r>
      <rPr>
        <b/>
        <i/>
        <sz val="10"/>
        <color rgb="FF175259"/>
        <rFont val="Century Gothic"/>
        <family val="2"/>
      </rPr>
      <t>bu gibi görüşmelerin kanıtlarını KYS'sinde tutar</t>
    </r>
    <r>
      <rPr>
        <i/>
        <sz val="10"/>
        <color rgb="FF175259"/>
        <rFont val="Century Gothic"/>
        <family val="2"/>
      </rPr>
      <t>.</t>
    </r>
  </si>
  <si>
    <t xml:space="preserve"> Konum (Forum)</t>
  </si>
  <si>
    <t>Durum</t>
  </si>
  <si>
    <t>Davanın Konusu</t>
  </si>
  <si>
    <t>Ciddiyet Derecesi</t>
  </si>
  <si>
    <t>Denetim Süresinin Hesaplanması</t>
  </si>
  <si>
    <t>Aşağıda sunulan hesaplama, Rainforest Alliance Denetim ve Sertifikasyon Kuralları'na uygun olarak yapılmıştır, bu nedenle zorunludur. Hesaplama, sekiz saati kapsayan bir iş günü dikkate alınarak denetçi/gün baz alınarak yapılır. Ayrıca, denetimin ve denetçinin çalışmasının kalitesini en üst düzeyde tutmak için, denetçilere, yolculuk süresi dahil olmak üzere, denetim Kurallarının 2.1.4 ve 2.1.5 numaralı maddelerinde belirtildiği gibi, denetim günü başına yalnızca sekiz saat çalışma hakkı tanınmıştır.
CB yalnızca Arazi Yakınlık Faktörünü seçmeli ve seyahat süresini ve (varsa) ek süreyi belirtmelidir. Diğer bütün değerler otomatik olarak hesaplanır.</t>
  </si>
  <si>
    <t>Değer (denetim/gün)</t>
  </si>
  <si>
    <t>Faktör 1</t>
  </si>
  <si>
    <t>Risk Faktörü</t>
  </si>
  <si>
    <t>Kural 2.5.4'e göre Genel Risk Değerlendirmesi temel alınarak hesaplanmıştır.</t>
  </si>
  <si>
    <t>Min. Denetim Günü Sayısı (denetim/gün)</t>
  </si>
  <si>
    <t>Faktör 2</t>
  </si>
  <si>
    <t>Arazi Yüzölçümü</t>
  </si>
  <si>
    <t>Rainforest Alliance metodolojisine göre hesaplanmıştır</t>
  </si>
  <si>
    <t>Faktör 3</t>
  </si>
  <si>
    <t>Yönetim Sistemi</t>
  </si>
  <si>
    <t>Madde 2.5.7'ye göre</t>
  </si>
  <si>
    <t>Faktör 4</t>
  </si>
  <si>
    <t>İşleme Birimleri</t>
  </si>
  <si>
    <t>Her tesis için 0,25 denetim/gün (2 saat) katsayısına göre hesaplanmıştır.</t>
  </si>
  <si>
    <t>Fazladan süre atadıysanız lütfen aşağıda gerekçelendirin:</t>
  </si>
  <si>
    <t>Faktör 5</t>
  </si>
  <si>
    <t>Görüşme Süresi</t>
  </si>
  <si>
    <t>denetim/gün oranına dayalı bireysel görüşmelerde 0,03 denetim/gün (15 dak) olarak</t>
  </si>
  <si>
    <t>Faktör 6</t>
  </si>
  <si>
    <t>İşçi Evleri</t>
  </si>
  <si>
    <t>Her yaşanabilir alan için 0,03 denetim/gün (15 dak.) katsayısına göre hesaplanmıştır.</t>
  </si>
  <si>
    <t>Faktör 7</t>
  </si>
  <si>
    <t>Dış Aktörler</t>
  </si>
  <si>
    <t>Her dış aktör için 0,25 denetim/gün (2 saat) katsayısına göre hesaplanmıştır.</t>
  </si>
  <si>
    <t>Faktör 8</t>
  </si>
  <si>
    <t>Her satın alma merkezi için 0,18 denetim/gün (1,5 saat) katsayısına göre hesaplanmıştır.</t>
  </si>
  <si>
    <t>Faktör 9</t>
  </si>
  <si>
    <t>Faktör 10</t>
  </si>
  <si>
    <t>Arazi Yakınlığı Faktörü</t>
  </si>
  <si>
    <t>Faktör 11</t>
  </si>
  <si>
    <t>Seyahat Süresi</t>
  </si>
  <si>
    <t>CB, denetçilerin çıkış noktalarından denetlenecek işletmelere tahmini seyahat süresini belirtmelidir.</t>
  </si>
  <si>
    <t>Faktör 12</t>
  </si>
  <si>
    <t>CB, örneğin işletme dışındaki soruşturmalar için Denetim Kurallarının Ek AR4 bölümüne ve denetim risk analizine ve uygulanabilir bulduğu diğer faktörlere dayalı olarak ekstra denetim süresi atayabilir.</t>
  </si>
  <si>
    <t>Denetim Birleşik/Entegre mi?</t>
  </si>
  <si>
    <r>
      <rPr>
        <i/>
        <sz val="9"/>
        <color rgb="FF175259"/>
        <rFont val="Century Gothic"/>
        <family val="2"/>
      </rPr>
      <t>Lütfen Ek AR10'a göre seçin:</t>
    </r>
    <r>
      <rPr>
        <i/>
        <sz val="9"/>
        <color rgb="FF175259"/>
        <rFont val="Century Gothic"/>
        <family val="2"/>
      </rPr>
      <t xml:space="preserve">
</t>
    </r>
    <r>
      <rPr>
        <i/>
        <sz val="9"/>
        <color rgb="FF175259"/>
        <rFont val="Century Gothic"/>
        <family val="2"/>
      </rPr>
      <t xml:space="preserve">Birleşik denetim yok - </t>
    </r>
    <r>
      <rPr>
        <b/>
        <i/>
        <sz val="9"/>
        <color rgb="FF175259"/>
        <rFont val="Century Gothic"/>
        <family val="2"/>
      </rPr>
      <t>1,00</t>
    </r>
    <r>
      <rPr>
        <i/>
        <sz val="9"/>
        <color rgb="FF175259"/>
        <rFont val="Century Gothic"/>
        <family val="2"/>
      </rPr>
      <t xml:space="preserve">
2 programa sahip birleşik denetim - </t>
    </r>
    <r>
      <rPr>
        <b/>
        <i/>
        <sz val="9"/>
        <color rgb="FF175259"/>
        <rFont val="Century Gothic"/>
        <family val="2"/>
      </rPr>
      <t>1,50</t>
    </r>
    <r>
      <rPr>
        <i/>
        <sz val="9"/>
        <color rgb="FF175259"/>
        <rFont val="Century Gothic"/>
        <family val="2"/>
      </rPr>
      <t xml:space="preserve">
3'ten fazla programa sahip birleşik denetim - </t>
    </r>
    <r>
      <rPr>
        <b/>
        <i/>
        <sz val="9"/>
        <color rgb="FF175259"/>
        <rFont val="Century Gothic"/>
        <family val="2"/>
      </rPr>
      <t>1,75</t>
    </r>
    <r>
      <rPr>
        <i/>
        <sz val="9"/>
        <color rgb="FF175259"/>
        <rFont val="Century Gothic"/>
        <family val="2"/>
      </rPr>
      <t xml:space="preserve">
Hücre kırmızı olarak gösteriliyorsa lütfen bilgileri gözden geçirin.</t>
    </r>
  </si>
  <si>
    <t>Denetim Özeti</t>
  </si>
  <si>
    <t>A. Denetim Bilgilerinin Onaylanması</t>
  </si>
  <si>
    <t>Lütfen aşağıdaki bilgileri sonuçlanan denetim ve diğer prosedürlerle ilgili olarak belirtiniz.</t>
  </si>
  <si>
    <t>Standart Versiyon</t>
  </si>
  <si>
    <t>Yürütülen Denetim Başlangıç ​​Tarihi</t>
  </si>
  <si>
    <t>Denetim Sonlandırılmış mıydı?</t>
  </si>
  <si>
    <t>Yürütülen Denetim Bitiş Tarihi</t>
  </si>
  <si>
    <t>Sona Erme Tarihi</t>
  </si>
  <si>
    <t>Yürütülen Denetim Süresi</t>
  </si>
  <si>
    <t>Sertifikasyon kararına veya denetimin sonlandırılmasına dair gerekçe</t>
  </si>
  <si>
    <t>Bu, diğer programlarla birleştirilmiş bir denetim miydi?</t>
  </si>
  <si>
    <t>Bu denetimde hangi yöntem kullanıldı?</t>
  </si>
  <si>
    <t>NC'ler (uygunsuzluklar) nedeniyle bir takip denetimi yapıldı mı?</t>
  </si>
  <si>
    <t>Yapıldıysa, ne tür bir takip denetimi yapıldı?</t>
  </si>
  <si>
    <t>Kaç NC bulundu?</t>
  </si>
  <si>
    <t>Yürütülen Takip Denetimi Süresi (denetim/gün olarak)</t>
  </si>
  <si>
    <t>Takip denetimi başlangıç ​​tarihi</t>
  </si>
  <si>
    <t>Takip denetimi bitiş tarihi</t>
  </si>
  <si>
    <t>Teknik İnceleme tamamlanma tarihi</t>
  </si>
  <si>
    <t>Atanan Sertifikerin Adı</t>
  </si>
  <si>
    <t>Sertifikasyon Kararı</t>
  </si>
  <si>
    <t>Sertifikasyon Kararı tarihi</t>
  </si>
  <si>
    <t xml:space="preserve">Uygulanan Örnek </t>
  </si>
  <si>
    <t>Planlanan Örnek</t>
  </si>
  <si>
    <t>Yürütülen örnek, planlanan örnekten daha azsa, lütfen açıklama girin</t>
  </si>
  <si>
    <t>Görüşülen İşçiler</t>
  </si>
  <si>
    <t>Araziler</t>
  </si>
  <si>
    <t>İşleme İşletmesi</t>
  </si>
  <si>
    <t>Taşeron</t>
  </si>
  <si>
    <t>Hizmet Sağlayıcı</t>
  </si>
  <si>
    <t>Tarım İş Aracısı</t>
  </si>
  <si>
    <t>Diğer</t>
  </si>
  <si>
    <t>B. Örneğin Kamuya Açıklanması</t>
  </si>
  <si>
    <t>Lütfen bu denetim için denetim örneğinin birer parçası olan araziler, işletmeler ve hizmet sağlayıcıların hangileri olduğunu aşağıda belirtin. Örnek artışlarının gerekçelendirilmesi gerektiğini unutmayın.</t>
  </si>
  <si>
    <t>İsim</t>
  </si>
  <si>
    <t>Arazinin İşletme Kimlik Numarası</t>
  </si>
  <si>
    <t>Türü</t>
  </si>
  <si>
    <t>Artış varsa gerekçesini belirtin</t>
  </si>
  <si>
    <t>Sürecin İzlenmesi</t>
  </si>
  <si>
    <t>A. Denetlenen Örnek</t>
  </si>
  <si>
    <t>B. Takvimler</t>
  </si>
  <si>
    <t>Lütfen aşağıda uygulanan denetim örneğine ve planlanan örneğe ilişkin karşılaştırmaya göz atın. Uygulanan örneğin planlanandan daha küçük olması durumunda hücreler kırmızı renkte gösterilecektir ve CB bu duruma dair gerekçe sunmalıdır.</t>
  </si>
  <si>
    <t>Aşağıda, ilk denetim tarihinden önce ve son denetim tarihinden sonra başlatılan sertifikasyon sürecindeki zamana bağlı bütün faaliyetler için son tarihi görebilirsiniz. Kalite Denetimi (Teknik İnceleme) ekibi, takvimlere uyulduğundan emin olmak adına bunu kullanabilir.</t>
  </si>
  <si>
    <t>Uygulanan</t>
  </si>
  <si>
    <t>Planlanan</t>
  </si>
  <si>
    <t>Son Tarih</t>
  </si>
  <si>
    <t>Günler</t>
  </si>
  <si>
    <t>Başvuru Onayı</t>
  </si>
  <si>
    <t>CB Sözleşme Anlaşması</t>
  </si>
  <si>
    <t>CH'ye gönderilen Denetim Planı</t>
  </si>
  <si>
    <t>İlk Denetim Tarihi</t>
  </si>
  <si>
    <t>Son Denetim Tarihi</t>
  </si>
  <si>
    <t>NC Çözümleme Zaman Aralığı</t>
  </si>
  <si>
    <t>Denetimde Tespit Edilen NC'ler</t>
  </si>
  <si>
    <t>RACP'deki (QR) Nihai Denetim Raporu</t>
  </si>
  <si>
    <t>Risk Değerlendirmesi</t>
  </si>
  <si>
    <t>CB için not:</t>
  </si>
  <si>
    <t>Aşağıda yeşil ile belirtilen faaliyetlerle ilgili hücreleri doldurun. RACP'de (F16) Nihai Denetim Raporuna ilişkin tarihi ve Lisans Talep Tarihini (F18) belirtin.</t>
  </si>
  <si>
    <t>Gereklilik Türleri</t>
  </si>
  <si>
    <t>E/H Listesi</t>
  </si>
  <si>
    <t>Dava</t>
  </si>
  <si>
    <t>Denetçi Listesi</t>
  </si>
  <si>
    <t>Görüşme Türü</t>
  </si>
  <si>
    <t>Sert. Seçenekler</t>
  </si>
  <si>
    <t>Açıklama</t>
  </si>
  <si>
    <t>Mesajlar</t>
  </si>
  <si>
    <t>GPF</t>
  </si>
  <si>
    <t>Ülke Listesi</t>
  </si>
  <si>
    <t>Temel Gereklilikler</t>
  </si>
  <si>
    <t>Evet</t>
  </si>
  <si>
    <t>C</t>
  </si>
  <si>
    <t>Bireysel</t>
  </si>
  <si>
    <t>Tekli Arazi</t>
  </si>
  <si>
    <t>Merkezi yönetimin ve bütün faaliyetlerin tek bir fiziksel konumdan gerçekleştirildiği, bağımsız bir organizasyon yapısına sahip bir arazisi olan veya böyle bir araziyi yöneten tekli arazi.</t>
  </si>
  <si>
    <t>x</t>
  </si>
  <si>
    <t>Lütfen denetimin başlangıç ve bitiş tarihlerini gözden geçirin. Eklenen tarihlere ve denetçi sayısına göre süre yeterli olmayabilir.</t>
  </si>
  <si>
    <t>Grup arazileri çok yakındır ve seçilen herhangi bir 2 alt grup/köyde 6 arazi arasında seyahat etme süresi dahil olmak üzere 8 saat içinde her denetçi için 6'dan fazla araziyi ziyaret etmek kolaydır</t>
  </si>
  <si>
    <t>Afganistan</t>
  </si>
  <si>
    <t>Zorunlu Geliştirmeler</t>
  </si>
  <si>
    <t>Hayır</t>
  </si>
  <si>
    <t>NC</t>
  </si>
  <si>
    <t>Grup</t>
  </si>
  <si>
    <t>Çoklu Arazi</t>
  </si>
  <si>
    <t>Sertifikasyondan bağımsız olarak, faaliyetleri ve arazi işletme uygulamaları merkezi olarak yönetilen bir oluşuma ait olan veya bu oluşum tarafından kiralanan iki veya daha fazla arazi.</t>
  </si>
  <si>
    <t>Grup arazileri ulaşılabilir mesafededir ve seçilen 2 alt grup/köyde 5 arazi arasında seyahat etme süresi de dahil olmak üzere 8 saat içinde 5 araziye kadar ziyaret makuldür.</t>
  </si>
  <si>
    <t>Arnavutluk</t>
  </si>
  <si>
    <t>Seçmeli Geliştirmeler</t>
  </si>
  <si>
    <t>NA</t>
  </si>
  <si>
    <t>Arazi Grubu</t>
  </si>
  <si>
    <t>Organize arazilerde oluşan bir grup (grup üreticileri), bir birlik veya kooperatif olarak örgütlenebilir veya bir arazi ya da örneğin bir ihracatçı gibi başka bir tedarik zinciri aktörü veya başka bir oluşum tarafından yönetilebilir.</t>
  </si>
  <si>
    <t>İş Concat fonksiyonu</t>
  </si>
  <si>
    <t>Grup arazileri birbirinden uzaktır ve seçilen 2 alt grup/köyde 4 arazi arasında seyahat etme süresi de dahil olmak üzere 8 saat içinde 4 araziye kadar ziyaret makuldür.</t>
  </si>
  <si>
    <t>Cezayir</t>
  </si>
  <si>
    <t>Zorunlu Akıllı Ölçümler</t>
  </si>
  <si>
    <t>Kapsamlar</t>
  </si>
  <si>
    <t>Ormanların Yok Edilmesi/Ormanlara Zarar Verilmesi risk parametreleri</t>
  </si>
  <si>
    <t>Tekli İşletme</t>
  </si>
  <si>
    <t>Rainforest Alliance sertifikasyonu kapsamında arazi işletmenin bulunmadığı, merkezi yönetimin ve bütün faaliyetlerin tek bir fiziksel konumda gerçekleştiği bireysel bir kuruluş.</t>
  </si>
  <si>
    <t>olarak</t>
  </si>
  <si>
    <t>Grup arazileri birbirlerinden oldukça uzaktadır ve seçilen 2 alt grup/köyde 3 arazi arasında seyahat etme süresi de dahil olmak üzere 8 saat içinde 3 araziye kadar ziyaret makuldür.</t>
  </si>
  <si>
    <t>Andora</t>
  </si>
  <si>
    <t>Seçmeli Akıllı Ölçümler</t>
  </si>
  <si>
    <t>Kontrol listesi</t>
  </si>
  <si>
    <t>Hepsi yeşil - Düşük</t>
  </si>
  <si>
    <t>Çoklu İşletme</t>
  </si>
  <si>
    <t xml:space="preserve">Rainforest Alliance sertifikasının kapsamında arazi işletmenin bulunmadığı ve altında iki veya daha çok işletmenin çalışmakta olduğu, merkezi bir konum belirtmiş olan bir kuruluş. </t>
  </si>
  <si>
    <t>ve</t>
  </si>
  <si>
    <t>Angola</t>
  </si>
  <si>
    <t>Tedarik Zinciri</t>
  </si>
  <si>
    <t>Uygun</t>
  </si>
  <si>
    <t>Kırmızı Renkliler Hariç olmak üzere bütün Turuncu Renkliler - Orta</t>
  </si>
  <si>
    <t>işçi(ler)</t>
  </si>
  <si>
    <t>Risk kategorisi</t>
  </si>
  <si>
    <t>Antigua ve Barbuda</t>
  </si>
  <si>
    <t>Denetim Türleri</t>
  </si>
  <si>
    <t>Uygunsuzluk</t>
  </si>
  <si>
    <t>Herhangi biri kırmızı - Yüksek</t>
  </si>
  <si>
    <t>işçiler</t>
  </si>
  <si>
    <t>1. Çok düşük risk</t>
  </si>
  <si>
    <t>Arjantin</t>
  </si>
  <si>
    <t>Geçiş</t>
  </si>
  <si>
    <t>Gönderilenler Listesi</t>
  </si>
  <si>
    <t>Geçerli Değil</t>
  </si>
  <si>
    <t>Risk Seviyeleri</t>
  </si>
  <si>
    <t>Denetçi Türleri</t>
  </si>
  <si>
    <t>2. Düşük risk</t>
  </si>
  <si>
    <t>Ermenistan</t>
  </si>
  <si>
    <t>Sertifikasyon</t>
  </si>
  <si>
    <t>Yüksek</t>
  </si>
  <si>
    <t>Baş Denetçi</t>
  </si>
  <si>
    <t>Denetim ekibini yönetmekten ve organize etmekten sorumludur; denetimin eksiksiz ve uygun şekilde yürütülmesini sağlar; müşteriyle iletişim kurulduğunda denetim planını düzenler; denetim raporunu hazırlar.</t>
  </si>
  <si>
    <t>3. Orta risk</t>
  </si>
  <si>
    <t>Avustralya</t>
  </si>
  <si>
    <t>Gözetim</t>
  </si>
  <si>
    <t>Örnek Türleri</t>
  </si>
  <si>
    <t>Orta</t>
  </si>
  <si>
    <t>Sosyal Konular Baş Denetçisi</t>
  </si>
  <si>
    <t>Denetimler sırasında sosyal gerekliliklere yönelik araştırmasını yönetmekten ve düzenlemekten ve RA sosyal Risk Haritalarına göre orta/yüksek riskli bağlamlar için ek denetim gerekliliklerinin uygulanmasından sorumludur.</t>
  </si>
  <si>
    <t>4. Yüksek risk</t>
  </si>
  <si>
    <t>Avusturya</t>
  </si>
  <si>
    <t xml:space="preserve">Takip </t>
  </si>
  <si>
    <t>Düşük</t>
  </si>
  <si>
    <t>Yardımcı Denetçi</t>
  </si>
  <si>
    <t>Denetimin eksiksiz ve uygun şekilde yürütülmesini sağlamak için baş denetçiye belirli görevlerde destek olur. Denetim raporuna özel girdiler hazırlar.</t>
  </si>
  <si>
    <t>5. En yüksek risk</t>
  </si>
  <si>
    <t>Azerbaycan</t>
  </si>
  <si>
    <t>Habersiz</t>
  </si>
  <si>
    <t>Stajyer Denetçi</t>
  </si>
  <si>
    <t>Her zaman bir denetçinin veya baş denetçinin gözetiminde doğrulamayla ilgili işlemler yapar.</t>
  </si>
  <si>
    <t>Bahamalar</t>
  </si>
  <si>
    <t>Araştırma</t>
  </si>
  <si>
    <t>Açık</t>
  </si>
  <si>
    <t>Teknik Uzman</t>
  </si>
  <si>
    <t>Denetim bağlamı için yüksek/orta risk olarak tanımlanan belirli bir konuda kanıt toplamak için belirli denetim yöntemlerinin kullanılmasını destekler.</t>
  </si>
  <si>
    <t>Bahreyn</t>
  </si>
  <si>
    <t>Genişletme</t>
  </si>
  <si>
    <t>Kapalı</t>
  </si>
  <si>
    <t>Hizmet sağlayıcı</t>
  </si>
  <si>
    <t>Tercüman</t>
  </si>
  <si>
    <t>Görüşülen kişilerin beyanlarının birebir çevrilmesi suretiyle denetim ekibini destekler ve uygunluk (uygunsuzluk) değerlendirmesini etkilemez.</t>
  </si>
  <si>
    <t>Bangladeş</t>
  </si>
  <si>
    <t>Gölge</t>
  </si>
  <si>
    <t>Gizlilik</t>
  </si>
  <si>
    <t>Tarım iş aracısı</t>
  </si>
  <si>
    <t>Gözetmen</t>
  </si>
  <si>
    <t>Denetim sürecini, öğrenme veya kurumsal nedenler üzerinde etkisi olmaksızın, denetçilerin izlenmesi ve değerlendirilmesi amacıyla gözlemler.</t>
  </si>
  <si>
    <t>Barbados</t>
  </si>
  <si>
    <t>İnceleme</t>
  </si>
  <si>
    <t>İşçi Türleri Kılavuzu</t>
  </si>
  <si>
    <t>Sendikalı ve Göçmen işçi kategorileri hariç tutulmaz, bu da geçici ve daimi işçilerin de göçmen ve sendikalı olabileceği anlamına gelir. Bu alanlara dair göstergeler, baş denetçinin, geçici/daimi kategorilerinde örneklenen işçilerin bir kısmının burada belirtilen sendikalı/göçmen işçi sayısını da kapsadığından emin olması gerektiği bilgisiyle sınırlıdır.</t>
  </si>
  <si>
    <t>Beyaz Rusya</t>
  </si>
  <si>
    <t>Belçika</t>
  </si>
  <si>
    <t>Concat Fonksiyonu Versiyonu</t>
  </si>
  <si>
    <t>(E)</t>
  </si>
  <si>
    <t>Erkek</t>
  </si>
  <si>
    <t>Belize</t>
  </si>
  <si>
    <t>Versiyon</t>
  </si>
  <si>
    <t>(K)</t>
  </si>
  <si>
    <t>Kadın</t>
  </si>
  <si>
    <t>Örnek Büyüklüğü</t>
  </si>
  <si>
    <t>Benin</t>
  </si>
  <si>
    <t>İlk Başta Planlanan</t>
  </si>
  <si>
    <t>Butan</t>
  </si>
  <si>
    <t>İşletme Türleri</t>
  </si>
  <si>
    <t>Artan</t>
  </si>
  <si>
    <t>Bolivya</t>
  </si>
  <si>
    <t>Bosna-Hersek</t>
  </si>
  <si>
    <t>Birleşik Denetimin Doğrulanması</t>
  </si>
  <si>
    <t>Botswana</t>
  </si>
  <si>
    <t>Korunmuş Kimlik</t>
  </si>
  <si>
    <t>Brezilya</t>
  </si>
  <si>
    <t>Ayrım</t>
  </si>
  <si>
    <t>Brunei</t>
  </si>
  <si>
    <t>Yanlış</t>
  </si>
  <si>
    <t>Kütle Denkliği</t>
  </si>
  <si>
    <t>Bulgaristan</t>
  </si>
  <si>
    <t>Doğru</t>
  </si>
  <si>
    <t>Reddedildi</t>
  </si>
  <si>
    <t>Burkina Faso</t>
  </si>
  <si>
    <t>Diğer Aktörler</t>
  </si>
  <si>
    <t>Burundi</t>
  </si>
  <si>
    <t>Sert. Karar</t>
  </si>
  <si>
    <t>Kamboçya</t>
  </si>
  <si>
    <t>Takip Denetiminin Doğrulanması</t>
  </si>
  <si>
    <t>Aracı</t>
  </si>
  <si>
    <t>Kamerun</t>
  </si>
  <si>
    <t>Sertifikasyon reddi</t>
  </si>
  <si>
    <t>Kanada</t>
  </si>
  <si>
    <t>Kısmen Uzaktan</t>
  </si>
  <si>
    <t>Askıya alma</t>
  </si>
  <si>
    <t>Yeşil Burun</t>
  </si>
  <si>
    <t>Uzaktan</t>
  </si>
  <si>
    <t>İptal</t>
  </si>
  <si>
    <t>Orta Afrika Cumhuriyeti</t>
  </si>
  <si>
    <t>Çad</t>
  </si>
  <si>
    <t>CH Risk analizi</t>
  </si>
  <si>
    <t>Şili</t>
  </si>
  <si>
    <t>Yeni Başvuru Sahibi</t>
  </si>
  <si>
    <t>Çin</t>
  </si>
  <si>
    <t>Mevcut Başvuru Sahibi</t>
  </si>
  <si>
    <t>Kolombiya</t>
  </si>
  <si>
    <t>Sonlandırmanın Doğrulanması</t>
  </si>
  <si>
    <t>Evet - Başvuru sahibinin sertifikası bulunmuyor veya son 2 yılda askıya alınmış</t>
  </si>
  <si>
    <t>Komorlar</t>
  </si>
  <si>
    <t>Eksik veri Yorum sütunu D'ye bakın</t>
  </si>
  <si>
    <t>Kosta Rika</t>
  </si>
  <si>
    <t>Fildişi Sahili</t>
  </si>
  <si>
    <t>Hırvatistan</t>
  </si>
  <si>
    <t>Küba</t>
  </si>
  <si>
    <t>Kıbrıs</t>
  </si>
  <si>
    <t>Çekya</t>
  </si>
  <si>
    <t>Danimarka</t>
  </si>
  <si>
    <t>Cibuti</t>
  </si>
  <si>
    <t>Dominika</t>
  </si>
  <si>
    <t>Dominik Cumhuriyeti</t>
  </si>
  <si>
    <t>Doğu Timor (Timor-Leste)</t>
  </si>
  <si>
    <t>Ekvador</t>
  </si>
  <si>
    <t>Mısır</t>
  </si>
  <si>
    <t>El Salvador</t>
  </si>
  <si>
    <t>Ekvator Ginesi</t>
  </si>
  <si>
    <t>Eritre</t>
  </si>
  <si>
    <t>Estonya</t>
  </si>
  <si>
    <t>Etiyopya</t>
  </si>
  <si>
    <t>Fiji</t>
  </si>
  <si>
    <t>Finlandiya</t>
  </si>
  <si>
    <t>Fransa</t>
  </si>
  <si>
    <t>Gabon</t>
  </si>
  <si>
    <t>Gambiya</t>
  </si>
  <si>
    <t>Gürcistan</t>
  </si>
  <si>
    <t>Almanya</t>
  </si>
  <si>
    <t>Gana</t>
  </si>
  <si>
    <t>Yunanistan</t>
  </si>
  <si>
    <t>Grenada</t>
  </si>
  <si>
    <t>Guatemala</t>
  </si>
  <si>
    <t>Gine</t>
  </si>
  <si>
    <t>Gine-Bissau</t>
  </si>
  <si>
    <t>Guyana</t>
  </si>
  <si>
    <t>Haiti</t>
  </si>
  <si>
    <t>Honduras</t>
  </si>
  <si>
    <t>Macaristan</t>
  </si>
  <si>
    <t>İzlanda</t>
  </si>
  <si>
    <t>Hindistan</t>
  </si>
  <si>
    <t>Endonezya</t>
  </si>
  <si>
    <t>İran</t>
  </si>
  <si>
    <t>Irak</t>
  </si>
  <si>
    <t>İrlanda</t>
  </si>
  <si>
    <t>İsrail</t>
  </si>
  <si>
    <t>İtalya</t>
  </si>
  <si>
    <t>Jamaika</t>
  </si>
  <si>
    <t>Japonya</t>
  </si>
  <si>
    <t>Ürdün</t>
  </si>
  <si>
    <t>Kazakistan</t>
  </si>
  <si>
    <t>Kenya</t>
  </si>
  <si>
    <t>Kiribati</t>
  </si>
  <si>
    <t>Kosova</t>
  </si>
  <si>
    <t>Kuveyt</t>
  </si>
  <si>
    <t>Kırgızistan</t>
  </si>
  <si>
    <t>Laos</t>
  </si>
  <si>
    <t>Letonya</t>
  </si>
  <si>
    <t>Lübnan</t>
  </si>
  <si>
    <t>Lesotho</t>
  </si>
  <si>
    <t>Liberya</t>
  </si>
  <si>
    <t>Libya</t>
  </si>
  <si>
    <t>Lihtenştayn</t>
  </si>
  <si>
    <t>Litvanya</t>
  </si>
  <si>
    <t>Lüksemburg</t>
  </si>
  <si>
    <t>Makedonya</t>
  </si>
  <si>
    <t>Madagaskar</t>
  </si>
  <si>
    <t>Malavi</t>
  </si>
  <si>
    <t>Malezya</t>
  </si>
  <si>
    <t>Maldivler</t>
  </si>
  <si>
    <t>Mali</t>
  </si>
  <si>
    <t>Malta</t>
  </si>
  <si>
    <t>Marshall Adaları</t>
  </si>
  <si>
    <t>Moritanya</t>
  </si>
  <si>
    <t>Morityus</t>
  </si>
  <si>
    <t>Meksika</t>
  </si>
  <si>
    <t>Moldova</t>
  </si>
  <si>
    <t>Monako</t>
  </si>
  <si>
    <t>Moğolistan</t>
  </si>
  <si>
    <t>Karadağ</t>
  </si>
  <si>
    <t>Fas</t>
  </si>
  <si>
    <t>Mozambik</t>
  </si>
  <si>
    <t>Myanmar (Burma)</t>
  </si>
  <si>
    <t>Namibya</t>
  </si>
  <si>
    <t>Nauru</t>
  </si>
  <si>
    <t>Nepal</t>
  </si>
  <si>
    <t>Hollanda</t>
  </si>
  <si>
    <t>Yeni Zelanda</t>
  </si>
  <si>
    <t>Nikaragua</t>
  </si>
  <si>
    <t>Nijer</t>
  </si>
  <si>
    <t>Nijerya</t>
  </si>
  <si>
    <t>Norveç</t>
  </si>
  <si>
    <t>Umman</t>
  </si>
  <si>
    <t>Pakistan</t>
  </si>
  <si>
    <t>Palau</t>
  </si>
  <si>
    <t>Panama</t>
  </si>
  <si>
    <t>Papua Yeni Gine</t>
  </si>
  <si>
    <t>Paraguay</t>
  </si>
  <si>
    <t>Peru</t>
  </si>
  <si>
    <t>Filipinler</t>
  </si>
  <si>
    <t>Polonya</t>
  </si>
  <si>
    <t>Portekiz</t>
  </si>
  <si>
    <t>Katar</t>
  </si>
  <si>
    <t>Romanya</t>
  </si>
  <si>
    <t>Rusya</t>
  </si>
  <si>
    <t>Ruanda</t>
  </si>
  <si>
    <t>Saint Kitts ve Nevis</t>
  </si>
  <si>
    <t>Saint Lucia</t>
  </si>
  <si>
    <t>Saint Vincent ve Grenadinler</t>
  </si>
  <si>
    <t>Samoa</t>
  </si>
  <si>
    <t>San Marino</t>
  </si>
  <si>
    <t>Sao Tome ve Principe</t>
  </si>
  <si>
    <t>Suudi Arabistan</t>
  </si>
  <si>
    <t>Senegal</t>
  </si>
  <si>
    <t>Sırbistan</t>
  </si>
  <si>
    <t>Seyşeller</t>
  </si>
  <si>
    <t>Sierra Leone</t>
  </si>
  <si>
    <t>Singapur</t>
  </si>
  <si>
    <t>Slovakya</t>
  </si>
  <si>
    <t>Slovenya</t>
  </si>
  <si>
    <t>Solomon Adaları</t>
  </si>
  <si>
    <t>Somali</t>
  </si>
  <si>
    <t>Güney Afrika</t>
  </si>
  <si>
    <t>Güney Sudan</t>
  </si>
  <si>
    <t>İspanya</t>
  </si>
  <si>
    <t>Sri Lanka</t>
  </si>
  <si>
    <t>Sudan</t>
  </si>
  <si>
    <t>Surinam</t>
  </si>
  <si>
    <t>Swaziland</t>
  </si>
  <si>
    <t>İsveç</t>
  </si>
  <si>
    <t>İsviçre</t>
  </si>
  <si>
    <t>Suriye</t>
  </si>
  <si>
    <t>Tayvan</t>
  </si>
  <si>
    <t>Tacikistan</t>
  </si>
  <si>
    <t>Tanzanya</t>
  </si>
  <si>
    <t>Tayland</t>
  </si>
  <si>
    <t>Togo</t>
  </si>
  <si>
    <t>Tonga</t>
  </si>
  <si>
    <t>Trinidad ve Tobago</t>
  </si>
  <si>
    <t>Tunus</t>
  </si>
  <si>
    <t>Türkiye</t>
  </si>
  <si>
    <t>Türkmenistan</t>
  </si>
  <si>
    <t>Tuvalu</t>
  </si>
  <si>
    <t>Uganda</t>
  </si>
  <si>
    <t>Ukrayna</t>
  </si>
  <si>
    <t>Birleşik Arap Emirlikleri</t>
  </si>
  <si>
    <t>Birleşik Krallık</t>
  </si>
  <si>
    <t>Amerika Birleşik Devletleri</t>
  </si>
  <si>
    <t>Uruguay</t>
  </si>
  <si>
    <t>Özbekistan</t>
  </si>
  <si>
    <t>Vanuatu</t>
  </si>
  <si>
    <t>Vatikan</t>
  </si>
  <si>
    <t>Venezuela</t>
  </si>
  <si>
    <t>Vietnam</t>
  </si>
  <si>
    <t>Yemen</t>
  </si>
  <si>
    <t>Zambiya</t>
  </si>
  <si>
    <t>Zimbabve</t>
  </si>
  <si>
    <t>Sertifikasyon kapsamı</t>
  </si>
  <si>
    <t>Ürün adı (nihai)</t>
  </si>
  <si>
    <t>Kategori Listesi</t>
  </si>
  <si>
    <t>Önemli talimatlar!</t>
  </si>
  <si>
    <t>Kakao</t>
  </si>
  <si>
    <t>Çevirilerden/güncellemelerden sonra aşağıdakileri işlemleri yaptığınızdan emin olun:</t>
  </si>
  <si>
    <t>Kahve</t>
  </si>
  <si>
    <t>1) Ürün listesini kategoriye göre (B2) A'dan Z'ye sıralayın.</t>
  </si>
  <si>
    <t>Çiçek</t>
  </si>
  <si>
    <t>2) Ad Yöneticisini açın Ad olarak kategori listesi (E2) ile aynı girişleri göreceksiniz.</t>
  </si>
  <si>
    <t>Eğrelti otu</t>
  </si>
  <si>
    <t>Meyve</t>
  </si>
  <si>
    <t>3) Her adı açarak çevrisi yapılan/güncellenen listeyle hizalayın. Bu, bütün ürün adlarını (C sütunu) yeniden seçmeniz ve ilgili kategoriye bağlamanız gerektiği anlamına gelir.</t>
  </si>
  <si>
    <t>Başka bir değişikliğe gerek bulunmuyor!</t>
  </si>
  <si>
    <t>Diğer süs bitkileri</t>
  </si>
  <si>
    <t>Çay</t>
  </si>
  <si>
    <t>Sebze</t>
  </si>
  <si>
    <t>Gül</t>
  </si>
  <si>
    <t>Ayçiçeği</t>
  </si>
  <si>
    <t>Çeşitli yeşillikler</t>
  </si>
  <si>
    <t>UEBT/RA</t>
  </si>
  <si>
    <t>Elma</t>
  </si>
  <si>
    <t>Kayısı</t>
  </si>
  <si>
    <t>Avokado</t>
  </si>
  <si>
    <t>Roybos</t>
  </si>
  <si>
    <t>Berberis</t>
  </si>
  <si>
    <t>Çoban üzümü</t>
  </si>
  <si>
    <t>Böğürtlen</t>
  </si>
  <si>
    <t>Yaban mersini</t>
  </si>
  <si>
    <t>Ahududu</t>
  </si>
  <si>
    <t>Kiraz</t>
  </si>
  <si>
    <t>Ağaç kavunu</t>
  </si>
  <si>
    <t>Narenciye</t>
  </si>
  <si>
    <t>Hindistan cevizi</t>
  </si>
  <si>
    <t>Çiçek elması</t>
  </si>
  <si>
    <t xml:space="preserve">Cupuaçu </t>
  </si>
  <si>
    <t>Curuba</t>
  </si>
  <si>
    <t>Hurma</t>
  </si>
  <si>
    <t>Hurma yaprağı</t>
  </si>
  <si>
    <t>İncir</t>
  </si>
  <si>
    <t>Bektaşi üzümü</t>
  </si>
  <si>
    <t>Grandilla</t>
  </si>
  <si>
    <t>Greyfurt</t>
  </si>
  <si>
    <t>Jak meyvesi</t>
  </si>
  <si>
    <t>Jocote / Mombin</t>
  </si>
  <si>
    <t>Kivi</t>
  </si>
  <si>
    <t>Limon</t>
  </si>
  <si>
    <t>Misket limonu</t>
  </si>
  <si>
    <t>Mandalina</t>
  </si>
  <si>
    <t>Mango</t>
  </si>
  <si>
    <t>Mangostan</t>
  </si>
  <si>
    <t>Kavun</t>
  </si>
  <si>
    <t>Dut</t>
  </si>
  <si>
    <t>Nektarin</t>
  </si>
  <si>
    <t>Portakal</t>
  </si>
  <si>
    <t>Diğer muzlar</t>
  </si>
  <si>
    <t>Papaya</t>
  </si>
  <si>
    <t>Şeftali</t>
  </si>
  <si>
    <t>Armut</t>
  </si>
  <si>
    <t>Ananas</t>
  </si>
  <si>
    <t>Pitaya / Ejderha Meyvesi</t>
  </si>
  <si>
    <t>Erik çiçeği</t>
  </si>
  <si>
    <t>Erik</t>
  </si>
  <si>
    <t>Nar</t>
  </si>
  <si>
    <t>Rambutan</t>
  </si>
  <si>
    <t>Kırmızı frenk üzümü</t>
  </si>
  <si>
    <t>Sapota</t>
  </si>
  <si>
    <t>Çilek</t>
  </si>
  <si>
    <t>Tatlı Böğürtlen</t>
  </si>
  <si>
    <t>Tatlı Grandilla</t>
  </si>
  <si>
    <t>Tamarillo</t>
  </si>
  <si>
    <t>Karpuz</t>
  </si>
  <si>
    <t>Yaban armudu</t>
  </si>
  <si>
    <t>Yenibahar</t>
  </si>
  <si>
    <t>Aloe vera</t>
  </si>
  <si>
    <t>Melek otu</t>
  </si>
  <si>
    <t>Anason</t>
  </si>
  <si>
    <t>Aronya</t>
  </si>
  <si>
    <t>Asafoetida</t>
  </si>
  <si>
    <t>Dişbudak</t>
  </si>
  <si>
    <t>Kış kirazı</t>
  </si>
  <si>
    <t>Alıç</t>
  </si>
  <si>
    <t>Fesleğen</t>
  </si>
  <si>
    <t>Defne bitkisi</t>
  </si>
  <si>
    <t>Bergamot</t>
  </si>
  <si>
    <t>Bibernell</t>
  </si>
  <si>
    <t>UEBT/RA veya RA</t>
  </si>
  <si>
    <t>Kara Biber</t>
  </si>
  <si>
    <t>Bluet</t>
  </si>
  <si>
    <t>Boldo</t>
  </si>
  <si>
    <t>Hodan</t>
  </si>
  <si>
    <t>Çayırdüğmesi</t>
  </si>
  <si>
    <t>Aynısefa</t>
  </si>
  <si>
    <t>Frenk kimyonu</t>
  </si>
  <si>
    <t>Kakule</t>
  </si>
  <si>
    <t>Yabani Karanfil</t>
  </si>
  <si>
    <t>Keçiboynuzu</t>
  </si>
  <si>
    <t>Sinameki</t>
  </si>
  <si>
    <t>Kedi nanesi</t>
  </si>
  <si>
    <t>Arnavut biberi</t>
  </si>
  <si>
    <t>Gotu Kola</t>
  </si>
  <si>
    <t>Papatya</t>
  </si>
  <si>
    <t>Büyük ebegümeci</t>
  </si>
  <si>
    <t>Frenk maydanozu</t>
  </si>
  <si>
    <t>Hindiba</t>
  </si>
  <si>
    <t>Acı biber</t>
  </si>
  <si>
    <t>Şili biberi</t>
  </si>
  <si>
    <t>Yaprak soğanı</t>
  </si>
  <si>
    <t>Meyankökü</t>
  </si>
  <si>
    <t>Aşotu</t>
  </si>
  <si>
    <t>Tarçın</t>
  </si>
  <si>
    <t>Karanfil</t>
  </si>
  <si>
    <t>Kola fıstığı bitkisi</t>
  </si>
  <si>
    <t>Sığırkuyruğu otu</t>
  </si>
  <si>
    <t>Kişniş</t>
  </si>
  <si>
    <t>Mavi kantaron</t>
  </si>
  <si>
    <t>Marsıvan otu</t>
  </si>
  <si>
    <t>Yabani çuha</t>
  </si>
  <si>
    <t>Kimyon</t>
  </si>
  <si>
    <t>Zerdeçal</t>
  </si>
  <si>
    <t>Kıvırcık nane</t>
  </si>
  <si>
    <t>Köri yaprağı</t>
  </si>
  <si>
    <t>Dereotu</t>
  </si>
  <si>
    <t>Ekinezya</t>
  </si>
  <si>
    <t>Mürver çiçeği</t>
  </si>
  <si>
    <t>Funda</t>
  </si>
  <si>
    <t>Okaliptus</t>
  </si>
  <si>
    <t>Rezene</t>
  </si>
  <si>
    <t>Çemenotu</t>
  </si>
  <si>
    <t>Gümüş düğme</t>
  </si>
  <si>
    <t>Havlıcan</t>
  </si>
  <si>
    <t>Ginkgo</t>
  </si>
  <si>
    <t>Ginseng</t>
  </si>
  <si>
    <t>Guarana</t>
  </si>
  <si>
    <t>Süpürge otu</t>
  </si>
  <si>
    <t>Kenevir</t>
  </si>
  <si>
    <t>Amber çiçeği</t>
  </si>
  <si>
    <t>Şerbetçiotu</t>
  </si>
  <si>
    <t>Bayır turpu</t>
  </si>
  <si>
    <t>Zufa otu</t>
  </si>
  <si>
    <t>Yasemin</t>
  </si>
  <si>
    <t>Ardıç</t>
  </si>
  <si>
    <t>Aslanpençesi</t>
  </si>
  <si>
    <t>Lapacho</t>
  </si>
  <si>
    <t>Defne</t>
  </si>
  <si>
    <t>Lavanta</t>
  </si>
  <si>
    <t>Melisotu</t>
  </si>
  <si>
    <t>Limon kokulu mersin</t>
  </si>
  <si>
    <t>Limon otu</t>
  </si>
  <si>
    <t>Yalancı melisa</t>
  </si>
  <si>
    <t>Meyan</t>
  </si>
  <si>
    <t>Ihlamur</t>
  </si>
  <si>
    <t>Selam otu</t>
  </si>
  <si>
    <t>Besbase</t>
  </si>
  <si>
    <t>Ebegümeci</t>
  </si>
  <si>
    <t>Kadife çiçeği</t>
  </si>
  <si>
    <t>Mercanköşk</t>
  </si>
  <si>
    <t>Hatmi çiçeği</t>
  </si>
  <si>
    <t>Keçi sakalı</t>
  </si>
  <si>
    <t>Limon melisa otu</t>
  </si>
  <si>
    <t>Nane</t>
  </si>
  <si>
    <t>Moringa</t>
  </si>
  <si>
    <t>Hardal</t>
  </si>
  <si>
    <t>Latin çiçeği</t>
  </si>
  <si>
    <t>Neem meyvesi</t>
  </si>
  <si>
    <t>Isırgan otu</t>
  </si>
  <si>
    <t>Çörek otu</t>
  </si>
  <si>
    <t>Muskat</t>
  </si>
  <si>
    <t>Kedi bıyığı otu</t>
  </si>
  <si>
    <t>Paprika</t>
  </si>
  <si>
    <t>Maydanoz</t>
  </si>
  <si>
    <t>Tefarik</t>
  </si>
  <si>
    <t>Şakayık</t>
  </si>
  <si>
    <t>Haşhaş</t>
  </si>
  <si>
    <t>Ravent</t>
  </si>
  <si>
    <t>Kuşburnu</t>
  </si>
  <si>
    <t>Biberiye</t>
  </si>
  <si>
    <t>Sedef otu</t>
  </si>
  <si>
    <t>Safran</t>
  </si>
  <si>
    <t>Salvia</t>
  </si>
  <si>
    <t>Saparna</t>
  </si>
  <si>
    <t>Sassafras</t>
  </si>
  <si>
    <t>Zahter</t>
  </si>
  <si>
    <t>Gümüşi ıhlamur</t>
  </si>
  <si>
    <t>Kuzukulağı</t>
  </si>
  <si>
    <t>Mızraklı nane</t>
  </si>
  <si>
    <t>Baharatlar</t>
  </si>
  <si>
    <t>Sarı kantaron</t>
  </si>
  <si>
    <t>Yıldız anason</t>
  </si>
  <si>
    <t>Stevya</t>
  </si>
  <si>
    <t>Tatlı Rezene</t>
  </si>
  <si>
    <t>Taiga kökü</t>
  </si>
  <si>
    <t>Terminalia</t>
  </si>
  <si>
    <t>Kutsal fesleğen</t>
  </si>
  <si>
    <t>Zerçedal</t>
  </si>
  <si>
    <t>Kedi otu</t>
  </si>
  <si>
    <t>Vanilya</t>
  </si>
  <si>
    <t>Malabar fıstığı</t>
  </si>
  <si>
    <t>Yer minesi</t>
  </si>
  <si>
    <t>Vasabi</t>
  </si>
  <si>
    <t>Beyaz Biber</t>
  </si>
  <si>
    <t>Söğüt kabuğu</t>
  </si>
  <si>
    <t>Yakıotu</t>
  </si>
  <si>
    <t>Civanperçemi</t>
  </si>
  <si>
    <t>Yerba Mate</t>
  </si>
  <si>
    <t>Badem</t>
  </si>
  <si>
    <t>Kaju</t>
  </si>
  <si>
    <t>Fındık</t>
  </si>
  <si>
    <t>Makademya</t>
  </si>
  <si>
    <t>Yer fıstığı</t>
  </si>
  <si>
    <t>Pikan cevizi</t>
  </si>
  <si>
    <t>Çay bitkisi</t>
  </si>
  <si>
    <t>Arracacha</t>
  </si>
  <si>
    <t>Enginar</t>
  </si>
  <si>
    <t>Roka</t>
  </si>
  <si>
    <t>Kuşkonmaz</t>
  </si>
  <si>
    <t>Fasulye</t>
  </si>
  <si>
    <t>Dolma Biber</t>
  </si>
  <si>
    <t>Kudret narı</t>
  </si>
  <si>
    <t>Brokoli</t>
  </si>
  <si>
    <t>Brüksel Lahanası</t>
  </si>
  <si>
    <t>Helvacı kabağı</t>
  </si>
  <si>
    <t>Lahana</t>
  </si>
  <si>
    <t>Su kabağı</t>
  </si>
  <si>
    <t>Havuç</t>
  </si>
  <si>
    <t>Manyok</t>
  </si>
  <si>
    <t>Karnabahar</t>
  </si>
  <si>
    <t>Kereviz</t>
  </si>
  <si>
    <t>Pazı</t>
  </si>
  <si>
    <t>İncir yapraklı kabak</t>
  </si>
  <si>
    <t>Patlıcan</t>
  </si>
  <si>
    <t>Sarımsak</t>
  </si>
  <si>
    <t>Taze fasulye / çalı fasulye</t>
  </si>
  <si>
    <t>Hurma kalbi</t>
  </si>
  <si>
    <t>Kara lahana</t>
  </si>
  <si>
    <t>Pırasa</t>
  </si>
  <si>
    <t>Marul</t>
  </si>
  <si>
    <t>Mizuna</t>
  </si>
  <si>
    <t>Zeytin</t>
  </si>
  <si>
    <t>Soğan</t>
  </si>
  <si>
    <t>Bezelye</t>
  </si>
  <si>
    <t>Patates</t>
  </si>
  <si>
    <t>Balkabağı</t>
  </si>
  <si>
    <t>Kırmızı hindiba</t>
  </si>
  <si>
    <t>Ispanak</t>
  </si>
  <si>
    <t>Tatlı Soğan</t>
  </si>
  <si>
    <t>Tatlı Patates</t>
  </si>
  <si>
    <t>Gölevez</t>
  </si>
  <si>
    <t>Domates</t>
  </si>
  <si>
    <t>Sebzeler</t>
  </si>
  <si>
    <t>Su teresi</t>
  </si>
  <si>
    <t>Sert. Sahibi Ülke</t>
  </si>
  <si>
    <t>Rayiç (Kg)</t>
  </si>
  <si>
    <t>Palm yağı</t>
  </si>
  <si>
    <t>Risk indicators for Farm:</t>
  </si>
  <si>
    <t>Risk factor</t>
  </si>
  <si>
    <t>Applicable to:</t>
  </si>
  <si>
    <t>Location of data</t>
  </si>
  <si>
    <t>Threshold</t>
  </si>
  <si>
    <t>Risk point</t>
  </si>
  <si>
    <t>Comments</t>
  </si>
  <si>
    <t># of NC in latest audit</t>
  </si>
  <si>
    <t>Single &amp; Multi Farm + Group of farms</t>
  </si>
  <si>
    <t>Previous report from CH</t>
  </si>
  <si>
    <t>&gt; 2 - 15</t>
  </si>
  <si>
    <t>If 0 or 1 NC raised = risk, if more than 15 NC = risk. 
Threshold of 15 based on avg # of NC raised in audits that have led to a non-certification decision in West Africa in 2020</t>
  </si>
  <si>
    <t>1&lt;= OR &gt;15</t>
  </si>
  <si>
    <t>History of CH</t>
  </si>
  <si>
    <t>Registration RACP</t>
  </si>
  <si>
    <t>Existing CH</t>
  </si>
  <si>
    <t>New CH</t>
  </si>
  <si>
    <t xml:space="preserve">If CH has not indicated a previous UTZ / RA ID, completely new CH and thus riskier </t>
  </si>
  <si>
    <t>Non-certification, cancellation, suspension in the last 2 years</t>
  </si>
  <si>
    <t>No non-certification, suspension or cancellation in the last 2 years</t>
  </si>
  <si>
    <t>Non-certification, suspension or cancellation for non-administrative reasons</t>
  </si>
  <si>
    <t>Non-certification, suspension or cancellation in the last 2 years</t>
  </si>
  <si>
    <t>Average estimated yield of main crop of CH</t>
  </si>
  <si>
    <t>Calculated on basis of CAF</t>
  </si>
  <si>
    <t>Up to 1.5*average estimated yield for this crop and this country (benchmark)</t>
  </si>
  <si>
    <t>Data on average yield only available for some crops (coffee, tea, cocoa, banana, pineapple, HZ) in some countries - see tab "yield thresholds"</t>
  </si>
  <si>
    <t>More than 1.5* average estimated yield for this crop and this country</t>
  </si>
  <si>
    <t>Total area of main certified crop</t>
  </si>
  <si>
    <t>Single &amp; Multi Farm</t>
  </si>
  <si>
    <t>CAF</t>
  </si>
  <si>
    <t>0 - 250</t>
  </si>
  <si>
    <t>53% of CH have between 0 and 250 ha of certified area</t>
  </si>
  <si>
    <t>&gt;250 - 2 500</t>
  </si>
  <si>
    <t>96% of CH have between 0 and 2500 ha of certified area</t>
  </si>
  <si>
    <t>&gt; 2 500</t>
  </si>
  <si>
    <t>Average area of main certified crop per group member</t>
  </si>
  <si>
    <t>Group of farms</t>
  </si>
  <si>
    <t>0 - 5 ha</t>
  </si>
  <si>
    <t>75% of CH have an average of between 0 and 5 ha of certified area per group member</t>
  </si>
  <si>
    <t>&gt; 5 - 50 ha</t>
  </si>
  <si>
    <t>94% of CH have an average of between 0 and 50 ha of certified area per group member</t>
  </si>
  <si>
    <t>&gt;50ha</t>
  </si>
  <si>
    <t>Total number of group member (small and large)</t>
  </si>
  <si>
    <t>0 - 1000</t>
  </si>
  <si>
    <t>67% of CH have up to 1000 group members</t>
  </si>
  <si>
    <t>&gt; 1000 - 10 000</t>
  </si>
  <si>
    <t>97% of CH have between 0 and 10 000 group members</t>
  </si>
  <si>
    <t>&gt; 10 000</t>
  </si>
  <si>
    <t>Average # of temporary workers per group member</t>
  </si>
  <si>
    <t>0-50</t>
  </si>
  <si>
    <t>&gt;50-150</t>
  </si>
  <si>
    <t>&gt;150</t>
  </si>
  <si>
    <t xml:space="preserve"> Total # of workers below 18 years</t>
  </si>
  <si>
    <t>Including temporary, permanent and migrant workers</t>
  </si>
  <si>
    <t>1 - 2</t>
  </si>
  <si>
    <t>&gt; 2</t>
  </si>
  <si>
    <t>Percentage of large farm group members</t>
  </si>
  <si>
    <t>0% of certified group members</t>
  </si>
  <si>
    <t>&gt;0% - 10% of certified group members</t>
  </si>
  <si>
    <t>&gt; 10% of certified group members</t>
  </si>
  <si>
    <t>Total # of labor providers used</t>
  </si>
  <si>
    <t>Assumption: the more labor providers, the more challenging to ensure they meet the requirements on worker related point in 5.3. and 5.5. and the risk that the CH is not meeting it either on the other points</t>
  </si>
  <si>
    <t>&gt; 0</t>
  </si>
  <si>
    <t># of houses provided to workers</t>
  </si>
  <si>
    <t>1 - 10</t>
  </si>
  <si>
    <t>&gt; 10</t>
  </si>
  <si>
    <t>Total # of permanent workers</t>
  </si>
  <si>
    <t>0 - 20</t>
  </si>
  <si>
    <t>48% of individual / multisite CH have up to 20 permanent workers</t>
  </si>
  <si>
    <t>&gt; 20 - 50</t>
  </si>
  <si>
    <t>74% of individual / multisite CH have between 0 and 50 permanent workers</t>
  </si>
  <si>
    <t>&gt; 50</t>
  </si>
  <si>
    <t>Total # of temporary workers</t>
  </si>
  <si>
    <t>47% of individual / multisite CH have up to 20 temporary workers</t>
  </si>
  <si>
    <t>&gt; 20 - 100</t>
  </si>
  <si>
    <t>80% of individual / multisite CH have between 0 and 100 temporary workers</t>
  </si>
  <si>
    <t>&gt; 100</t>
  </si>
  <si>
    <t>Total # of Migrant workers</t>
  </si>
  <si>
    <t>No distinction made in terms of age, only if migrant</t>
  </si>
  <si>
    <t>Number of other certification schemes</t>
  </si>
  <si>
    <t>If more than one certification scheme, traceability risk - Ch could potentially double sell</t>
  </si>
  <si>
    <t xml:space="preserve">Ratio of male to female permanent workers </t>
  </si>
  <si>
    <t>&gt; 0.5</t>
  </si>
  <si>
    <t>0.5 &lt;, &gt; 1</t>
  </si>
  <si>
    <t>&gt; 1</t>
  </si>
  <si>
    <t xml:space="preserve">Ratio of male to female temporary workers </t>
  </si>
  <si>
    <t>Deforestation  risk</t>
  </si>
  <si>
    <t>In RA Risk Assessment</t>
  </si>
  <si>
    <t>all green</t>
  </si>
  <si>
    <t>any orange but no red</t>
  </si>
  <si>
    <t>any red</t>
  </si>
  <si>
    <t>Encroachment  risk</t>
  </si>
  <si>
    <t>Max risk score for Single &amp; Multi Farm</t>
  </si>
  <si>
    <t>Max risk score for Group of farms</t>
  </si>
  <si>
    <t>Number of points</t>
  </si>
  <si>
    <t>Min points</t>
  </si>
  <si>
    <t>Max points</t>
  </si>
  <si>
    <t>Risk category</t>
  </si>
  <si>
    <t>≤   2</t>
  </si>
  <si>
    <t>2 &lt; low risk ≤ 4</t>
  </si>
  <si>
    <t>4 &lt; medium risk ≤ 7</t>
  </si>
  <si>
    <t>7 &lt; high risk ≤ 10</t>
  </si>
  <si>
    <t>10 &lt; highest risk</t>
  </si>
  <si>
    <t>Note for translator: No need to translate this tab</t>
  </si>
  <si>
    <t>Area</t>
  </si>
  <si>
    <t>Interviews</t>
  </si>
  <si>
    <t>Sample</t>
  </si>
  <si>
    <t>Sample factors</t>
  </si>
  <si>
    <t xml:space="preserve">Number of workers involved in the CH </t>
  </si>
  <si>
    <t>Lower border of category (min workers)</t>
  </si>
  <si>
    <t>Minimum number of interviews</t>
  </si>
  <si>
    <t xml:space="preserve">Minimum number of individual interviews </t>
  </si>
  <si>
    <t>Maximum number of group interviews - Description</t>
  </si>
  <si>
    <t xml:space="preserve">Minimum number of Group interviews </t>
  </si>
  <si>
    <t xml:space="preserve">Minimum number of worker files to be checked </t>
  </si>
  <si>
    <t>Category</t>
  </si>
  <si>
    <t>Lower limit</t>
  </si>
  <si>
    <t>factor</t>
  </si>
  <si>
    <t>Individual Interview</t>
  </si>
  <si>
    <t>h</t>
  </si>
  <si>
    <t>DLS</t>
  </si>
  <si>
    <t>Item</t>
  </si>
  <si>
    <t>Sample for Audit Calculation</t>
  </si>
  <si>
    <t>Formula for Audit Sample</t>
  </si>
  <si>
    <t>Totals from Application Form</t>
  </si>
  <si>
    <t>Min. Sample</t>
  </si>
  <si>
    <t>Note</t>
  </si>
  <si>
    <t>Clause</t>
  </si>
  <si>
    <t>1 to 5</t>
  </si>
  <si>
    <t>0 to 50</t>
  </si>
  <si>
    <t>Group Interview</t>
  </si>
  <si>
    <t>Farms</t>
  </si>
  <si>
    <t>For Single, is always 1; for Multi-Farm is all should be audited Within 3 years (0,33).</t>
  </si>
  <si>
    <t>2.4.11.b
2.4.14.d</t>
  </si>
  <si>
    <t>6 to 10</t>
  </si>
  <si>
    <t>51 to 100</t>
  </si>
  <si>
    <t>Farm Unities</t>
  </si>
  <si>
    <t>√</t>
  </si>
  <si>
    <t>Square root of all sampled farms, as per 2.4.11.b or 2.4.14.d.</t>
  </si>
  <si>
    <t>2.4.11.c</t>
  </si>
  <si>
    <t>11 to 50</t>
  </si>
  <si>
    <t>1 group of 3</t>
  </si>
  <si>
    <t>101 to 250</t>
  </si>
  <si>
    <t>Combined Audits</t>
  </si>
  <si>
    <t>Processing Sites</t>
  </si>
  <si>
    <t>All should be audited for single; all audited within 3 year for multi-farm</t>
  </si>
  <si>
    <t>2.4.11.a
2.4.12.b</t>
  </si>
  <si>
    <t>1 group of 3
1 group of 5</t>
  </si>
  <si>
    <t>251 to 350</t>
  </si>
  <si>
    <t>Subcontractors</t>
  </si>
  <si>
    <t>Subcontractors, intermediaries and service providers shall all be audited within 3-years time (0,33).</t>
  </si>
  <si>
    <t>2.4.9.b</t>
  </si>
  <si>
    <t>2 groups of 5</t>
  </si>
  <si>
    <t>351 to 450</t>
  </si>
  <si>
    <t>Intermediaries</t>
  </si>
  <si>
    <t>251 to 500</t>
  </si>
  <si>
    <t>2 groups of 3
1 group of 4
2 groups of 5</t>
  </si>
  <si>
    <t>451 to 600</t>
  </si>
  <si>
    <t>Risk</t>
  </si>
  <si>
    <t>Service Providers</t>
  </si>
  <si>
    <t>501 to 1500</t>
  </si>
  <si>
    <t>2 group of 3
1 group of 4
3 groups of 5</t>
  </si>
  <si>
    <t>601 to 800</t>
  </si>
  <si>
    <t>A</t>
  </si>
  <si>
    <t>Labor Providers</t>
  </si>
  <si>
    <t>All should be audited for each audit.</t>
  </si>
  <si>
    <t>AR 4.42.a</t>
  </si>
  <si>
    <t>1501 to 4000</t>
  </si>
  <si>
    <t>1 group of 3
1 group of 4
5 groups of 5</t>
  </si>
  <si>
    <t>801 to 1200</t>
  </si>
  <si>
    <t>B</t>
  </si>
  <si>
    <t>Purchase centers</t>
  </si>
  <si>
    <t>√/2</t>
  </si>
  <si>
    <t>It should be 50% the sqr.</t>
  </si>
  <si>
    <t>2.4.12.a</t>
  </si>
  <si>
    <t>&gt; 4001</t>
  </si>
  <si>
    <t>8 groups of 5</t>
  </si>
  <si>
    <t>1201 to 1800</t>
  </si>
  <si>
    <t>Houses</t>
  </si>
  <si>
    <t>It should be sqr</t>
  </si>
  <si>
    <t>AR4.9 47.a</t>
  </si>
  <si>
    <t>1801 to 2500</t>
  </si>
  <si>
    <t>D</t>
  </si>
  <si>
    <t>Values in Red, Modfied due to the Provisional Policy</t>
  </si>
  <si>
    <t>2501 to 3500</t>
  </si>
  <si>
    <t>Audit Date Trigger Factor</t>
  </si>
  <si>
    <t>Worker Calculation Concat</t>
  </si>
  <si>
    <t>Min. Number Interviews</t>
  </si>
  <si>
    <t>&gt; 3500</t>
  </si>
  <si>
    <t>Initial Date</t>
  </si>
  <si>
    <t>Male</t>
  </si>
  <si>
    <t>Female</t>
  </si>
  <si>
    <t>Total</t>
  </si>
  <si>
    <t>General</t>
  </si>
  <si>
    <t>% Male</t>
  </si>
  <si>
    <t>%Female</t>
  </si>
  <si>
    <t>Audit Date</t>
  </si>
  <si>
    <t>Permanent</t>
  </si>
  <si>
    <t>Temporary</t>
  </si>
  <si>
    <t>Totals</t>
  </si>
  <si>
    <t>Transition Audit Trigger</t>
  </si>
  <si>
    <t>Audit Type</t>
  </si>
  <si>
    <t>Calculation on proportion of interviews</t>
  </si>
  <si>
    <t>Filling in</t>
  </si>
  <si>
    <t>total</t>
  </si>
  <si>
    <t>Permanent proportion</t>
  </si>
  <si>
    <t>Temporary proportion</t>
  </si>
  <si>
    <t>Calculation on proportion of interviews - Rounding</t>
  </si>
  <si>
    <t>Unionized</t>
  </si>
  <si>
    <t>Calculation on proportion of interviews - Corrections</t>
  </si>
  <si>
    <t>Calculation on proportion of interviews - Formulas</t>
  </si>
  <si>
    <t>Note for translator: This tab should be translated, otherwise the dropdown menus will not work</t>
  </si>
  <si>
    <t>Önceki UTZ Kimlik Numarası/RA Sertifika Kodu (sadece geçiş dönemi denetimi yapılması durumunda):
Hücre başına bir tane olmak üzere gerektiği kadar doldurun</t>
  </si>
  <si>
    <t>Sert. Ürünlerdeki Alt Yüklenicilerin Sayısı</t>
  </si>
  <si>
    <t>Sert. Ürünlerdeki Aracıların Sayısı</t>
  </si>
  <si>
    <t>Sert.Ürünlerdeki Hizmet Sağlayıcıların Sayısı</t>
  </si>
  <si>
    <t>Sert. Ürünlerdeki Tarım İş Aracılarının Sayısı</t>
  </si>
  <si>
    <t>Konaklama sağlanan işçilerin yüzdesi</t>
  </si>
  <si>
    <t>d. Geçerli gereklilikler kontrol listesi</t>
  </si>
  <si>
    <t>Durum:</t>
  </si>
  <si>
    <t>I. Yalnızca CB'nin kullanımı için</t>
  </si>
  <si>
    <t>RA</t>
  </si>
  <si>
    <t>Gönderildi</t>
  </si>
  <si>
    <t>Gönderilmedi</t>
  </si>
  <si>
    <t>Onaylandı</t>
  </si>
  <si>
    <t>Demokratik Kongo Cumhuriyeti</t>
  </si>
  <si>
    <t>Kongo Cumhuriyeti</t>
  </si>
  <si>
    <t>Mikronezya Federal Devletleri</t>
  </si>
  <si>
    <t>Kuzey Kore</t>
  </si>
  <si>
    <t>Güney Kore</t>
  </si>
  <si>
    <t>Deri eğrelti otu</t>
  </si>
  <si>
    <t>Psyllium</t>
  </si>
  <si>
    <t>Acai</t>
  </si>
  <si>
    <t>Acerola kirazı (Barbados kirazı)</t>
  </si>
  <si>
    <t>Acerola yaprağı</t>
  </si>
  <si>
    <t>Mısır anason</t>
  </si>
  <si>
    <t>Elma çiçeği</t>
  </si>
  <si>
    <t>Elma yaprağı</t>
  </si>
  <si>
    <t>Kayısı çiçeği</t>
  </si>
  <si>
    <t>Kayısı yaprağı</t>
  </si>
  <si>
    <t>Adi Alıç</t>
  </si>
  <si>
    <t>Baobab</t>
  </si>
  <si>
    <t>Siyah Frenk üzümü</t>
  </si>
  <si>
    <t>Siyah frenk üzümü yaprağı</t>
  </si>
  <si>
    <t>Böğürtlen yaprağı</t>
  </si>
  <si>
    <t>Böğürtlen meyvesi</t>
  </si>
  <si>
    <t>Şevketibostan</t>
  </si>
  <si>
    <t>Yaban mersini yaprağı</t>
  </si>
  <si>
    <t>Amerikan ahududu yaprağı</t>
  </si>
  <si>
    <t>Amerikan ahududu</t>
  </si>
  <si>
    <t>Diken kabağı</t>
  </si>
  <si>
    <t>Kiraz çiçeği</t>
  </si>
  <si>
    <t>Kiraz yaprağı</t>
  </si>
  <si>
    <t>Beyaz hindiba</t>
  </si>
  <si>
    <t>Limonotu</t>
  </si>
  <si>
    <t>Narenciye yaprağı</t>
  </si>
  <si>
    <t>Klementin</t>
  </si>
  <si>
    <t>Kirpi otu</t>
  </si>
  <si>
    <t>Copoazu</t>
  </si>
  <si>
    <t>Çiçek elması çiçeği</t>
  </si>
  <si>
    <t>Çiçek elması yaprağı</t>
  </si>
  <si>
    <t>Turna yemişi</t>
  </si>
  <si>
    <t>Turna yemişi yaprağı</t>
  </si>
  <si>
    <t>Bahçe nanesi</t>
  </si>
  <si>
    <t>Hıyar</t>
  </si>
  <si>
    <t>Koyungözü</t>
  </si>
  <si>
    <t>Karahindiba</t>
  </si>
  <si>
    <t>Cüce mürver</t>
  </si>
  <si>
    <t>Ejderha meyvesi yaprağı</t>
  </si>
  <si>
    <t>Mürver</t>
  </si>
  <si>
    <t>File tozu / Sassafras</t>
  </si>
  <si>
    <t>Zencefil</t>
  </si>
  <si>
    <t>Altın ravent</t>
  </si>
  <si>
    <t>Bektaşi üzümü yaprağı</t>
  </si>
  <si>
    <t>Malageta biberi</t>
  </si>
  <si>
    <t>Greyfurt çiçeği</t>
  </si>
  <si>
    <t>Greyfurt yaprağı</t>
  </si>
  <si>
    <t>Üzümler</t>
  </si>
  <si>
    <t>Guava</t>
  </si>
  <si>
    <t>Guava yaprağı</t>
  </si>
  <si>
    <t>Balkaymak</t>
  </si>
  <si>
    <t>Bal çiçeği</t>
  </si>
  <si>
    <t>Karaderme</t>
  </si>
  <si>
    <t>Amla</t>
  </si>
  <si>
    <t>Limon çiçeği</t>
  </si>
  <si>
    <t>Limon yaprağı</t>
  </si>
  <si>
    <t>Misket limonu çiçeği</t>
  </si>
  <si>
    <t>Misket limonu yaprağı</t>
  </si>
  <si>
    <t>Yenidünya</t>
  </si>
  <si>
    <t>Lotus</t>
  </si>
  <si>
    <t>Liçi çiçeği</t>
  </si>
  <si>
    <t>Liçi</t>
  </si>
  <si>
    <t>Liçi yaprağı</t>
  </si>
  <si>
    <t>Mandalina çiçeği</t>
  </si>
  <si>
    <t>Mandalina yaprağı</t>
  </si>
  <si>
    <t>Mango yaprağı</t>
  </si>
  <si>
    <t>Manyok / Tapyoka</t>
  </si>
  <si>
    <t>Kavun çiçeği</t>
  </si>
  <si>
    <t>Kavun yaprağı</t>
  </si>
  <si>
    <t>Portakal çiçeği</t>
  </si>
  <si>
    <t>Portakal yaprağı</t>
  </si>
  <si>
    <t>Diğer yaş meyveler</t>
  </si>
  <si>
    <t>Çarkıfelek meyvesi çiçeği</t>
  </si>
  <si>
    <t>Çarkıfelek meyvesi yaprağı</t>
  </si>
  <si>
    <t>Çarkıfelek meyvesi / Gulupa</t>
  </si>
  <si>
    <t>Yam</t>
  </si>
  <si>
    <t>Diğer yaş sebzeler</t>
  </si>
  <si>
    <t>Palm yaprağı</t>
  </si>
  <si>
    <t>Şeftali yaprağı</t>
  </si>
  <si>
    <t>Şeftali çiçeği</t>
  </si>
  <si>
    <t>Armut yaprağı</t>
  </si>
  <si>
    <t>Ananas yaprağı</t>
  </si>
  <si>
    <t>Erik yaprağı</t>
  </si>
  <si>
    <t>Nar yaprağı</t>
  </si>
  <si>
    <t>Ahududu yaprağı</t>
  </si>
  <si>
    <t>Çilek yaprağı</t>
  </si>
  <si>
    <t>Tatlı Böğürtlen yaprağı</t>
  </si>
  <si>
    <t>Çilek çiçeği</t>
  </si>
  <si>
    <t>Yaban armudu çiçeği</t>
  </si>
  <si>
    <t>Yaban armudu yaprağı</t>
  </si>
  <si>
    <t>Akçakesme</t>
  </si>
  <si>
    <t>Adaçayı</t>
  </si>
  <si>
    <t>Aspir</t>
  </si>
  <si>
    <t>Dar yapraklı sinirli ot</t>
  </si>
  <si>
    <t>Graviola</t>
  </si>
  <si>
    <t>Kabak</t>
  </si>
  <si>
    <t>Tarhun</t>
  </si>
  <si>
    <t>Kekik (Thyme)</t>
  </si>
  <si>
    <t>Kekik (Oregano)</t>
  </si>
  <si>
    <t>Neem yaprağı</t>
  </si>
  <si>
    <t>Isırgan</t>
  </si>
  <si>
    <t>Yulaf</t>
  </si>
  <si>
    <t>Diğer aromatik bitkiler ve baharatlar</t>
  </si>
  <si>
    <t>Papav</t>
  </si>
  <si>
    <t>Armut çiçeği</t>
  </si>
  <si>
    <t>Biber nane</t>
  </si>
  <si>
    <t>Altın çilek / yer kirazı</t>
  </si>
  <si>
    <t>Pimiento</t>
  </si>
  <si>
    <t>Fıstık</t>
  </si>
  <si>
    <t>Plantain</t>
  </si>
  <si>
    <t>Çuha çiçeği</t>
  </si>
  <si>
    <t>Turp</t>
  </si>
  <si>
    <t>Kırmızı frenk üzümü yaprağı</t>
  </si>
  <si>
    <t>Muz</t>
  </si>
  <si>
    <t>Narenciye çiçeği</t>
  </si>
  <si>
    <t>Hurma çiçeği</t>
  </si>
  <si>
    <t>Alfalfa</t>
  </si>
  <si>
    <t>Pancar, kırmızı pancar</t>
  </si>
  <si>
    <t>Hardal otu</t>
  </si>
  <si>
    <t>Sertifikasyon Kurallarının 1.1.18 maddesinde belirlendiği üzere, bu tarihten itibaren CH uygunluğu kontrol edilmelidir.</t>
  </si>
  <si>
    <r>
      <t xml:space="preserve">Faaliyet
</t>
    </r>
    <r>
      <rPr>
        <b/>
        <sz val="8"/>
        <color rgb="FF175259"/>
        <rFont val="Century Gothic"/>
        <family val="2"/>
      </rPr>
      <t>(Yapılacak denetim faaliyetlerinin ayrıntılarını bölüm, doğrulama türü ve sorumlu kişilere göre ayırarak açıklayın.)</t>
    </r>
  </si>
  <si>
    <t>2) Başvuru sahibi daha önce sertifikalandırılmışsa son denetim raporuna göre (UTZ veya RA 2017) en son denetimde kaç adet uygunsuzluk tespit edilmişti?</t>
  </si>
  <si>
    <t>Dava / Mahkeme Kararı Sayısı</t>
  </si>
  <si>
    <t>Atanan Teknik İnceleme Görevlisinin Adı</t>
  </si>
  <si>
    <t>Örnekleme Türü</t>
  </si>
  <si>
    <t>Denetim Ekibiyle paylaşılan başvuru</t>
  </si>
  <si>
    <t>Faturalama irtibat kişisi</t>
  </si>
  <si>
    <t>Lütfen aynı ürünler ve/veya faaliyetler için sahip olduğunuz diğer programlar kapsamındaki sertifikaları burada sıralayın. Hücre başına bir tane olmak üzere belirtin</t>
  </si>
  <si>
    <t>Açılış Tarih</t>
  </si>
  <si>
    <t>SA-F-GA-3-V1.1-TR</t>
  </si>
  <si>
    <t>1.1</t>
  </si>
  <si>
    <t>Satın Alma Merkezleri</t>
  </si>
  <si>
    <t>Fiili Denetim Günleri /Denetçi Sayısı</t>
  </si>
  <si>
    <t>Gerçek Denetim Günleri + Lojistik</t>
  </si>
  <si>
    <t>CB tarafından atanan Ek Süre</t>
  </si>
  <si>
    <t>Kahve Arabica</t>
  </si>
  <si>
    <t>Kahve Robusta</t>
  </si>
  <si>
    <t>Aromatik_Bitkiler</t>
  </si>
  <si>
    <t>Kabuklu_yemiş</t>
  </si>
  <si>
    <r>
      <rPr>
        <b/>
        <sz val="10"/>
        <color rgb="FF175259"/>
        <rFont val="Century Gothic"/>
        <family val="2"/>
      </rPr>
      <t>Arazi Sertifika Sahipleri</t>
    </r>
    <r>
      <rPr>
        <sz val="10"/>
        <color rgb="FF175259"/>
        <rFont val="Century Gothic"/>
        <family val="2"/>
      </rPr>
      <t xml:space="preserve"> </t>
    </r>
    <r>
      <rPr>
        <b/>
        <sz val="10"/>
        <color rgb="FF175259"/>
        <rFont val="Century Gothic"/>
        <family val="2"/>
      </rPr>
      <t>yalnızca</t>
    </r>
    <r>
      <rPr>
        <sz val="10"/>
        <color rgb="FF175259"/>
        <rFont val="Century Gothic"/>
        <family val="2"/>
      </rPr>
      <t xml:space="preserve"> </t>
    </r>
    <r>
      <rPr>
        <b/>
        <sz val="10"/>
        <color rgb="FFFF7C80"/>
        <rFont val="Century Gothic"/>
        <family val="2"/>
      </rPr>
      <t>kırmızı sekmede (1)</t>
    </r>
    <r>
      <rPr>
        <sz val="10"/>
        <color rgb="FF175259"/>
        <rFont val="Century Gothic"/>
        <family val="2"/>
      </rPr>
      <t xml:space="preserve"> istenen bilgileri doldurmalıdır.</t>
    </r>
    <r>
      <rPr>
        <b/>
        <sz val="10"/>
        <color rgb="FF175259"/>
        <rFont val="Century Gothic"/>
        <family val="2"/>
      </rPr>
      <t xml:space="preserve"> </t>
    </r>
    <r>
      <rPr>
        <sz val="10"/>
        <color rgb="FF175259"/>
        <rFont val="Century Gothic"/>
        <family val="2"/>
      </rPr>
      <t xml:space="preserve"> Bu bilgileri kendileriyle ilgili Sertifikasyon Kuruluşuna göndermelidirler. Bu, Arazi Sertifika Sahiplerine, ayrı ayrı form doldurmaya gerek duymadan uygun gördükleri kadar çok sayıda Sertifikasyon Kuruluşundan fiyat teklifi talep etmelerine imkan tanır. </t>
    </r>
    <r>
      <rPr>
        <i/>
        <sz val="10"/>
        <color rgb="FF175259"/>
        <rFont val="Century Gothic"/>
        <family val="2"/>
      </rPr>
      <t>1.</t>
    </r>
    <r>
      <rPr>
        <sz val="10"/>
        <color rgb="FF175259"/>
        <rFont val="Century Gothic"/>
        <family val="2"/>
      </rPr>
      <t xml:space="preserve"> sekmeyi</t>
    </r>
    <r>
      <rPr>
        <i/>
        <sz val="10"/>
        <color rgb="FF175259"/>
        <rFont val="Century Gothic"/>
        <family val="2"/>
      </rPr>
      <t xml:space="preserve"> </t>
    </r>
    <r>
      <rPr>
        <sz val="10"/>
        <color rgb="FF175259"/>
        <rFont val="Century Gothic"/>
        <family val="2"/>
      </rPr>
      <t>(başvuru formunu) doldurun ve seçtiğiniz Sertifikasyon Kuruluşunuza gönderin.</t>
    </r>
  </si>
  <si>
    <t>Arazi Sertifika Sahipleri ve Başvuru Sahipleri için
Tekli arazi ve Çoklu arazi sertifikasyonu</t>
  </si>
  <si>
    <t>1.1, Temmuz 2021</t>
  </si>
  <si>
    <t>Denetim Planı</t>
  </si>
  <si>
    <t>Ambalajlama/veya bitmiş ürünler için paketleme tesisi sayısı + diğer işleme tesisleri</t>
  </si>
  <si>
    <t>Single Farm</t>
  </si>
  <si>
    <t>Multi Farm</t>
  </si>
  <si>
    <t>21 Temmuz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</si>
</sst>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0_-;\-* #,##0.000_-;_-* &quot;-&quot;??_-;_-@_-"/>
    <numFmt numFmtId="166" formatCode="_-* #,##0.000_-;\-* #,##0.000_-;_-* &quot;-&quot;???_-;_-@_-"/>
  </numFmts>
  <fonts count="68" x14ac:knownFonts="1">
    <font>
      <sz val="11"/>
      <color theme="1"/>
      <name val="Calibri"/>
      <family val="2"/>
      <scheme val="minor"/>
    </font>
    <font>
      <sz val="11"/>
      <color theme="1"/>
      <name val="Calibri"/>
      <family val="2"/>
      <scheme val="minor"/>
    </font>
    <font>
      <sz val="10"/>
      <color theme="1"/>
      <name val="Century Gothic"/>
      <family val="2"/>
    </font>
    <font>
      <sz val="9"/>
      <color theme="1"/>
      <name val="Century Gothic"/>
      <family val="2"/>
    </font>
    <font>
      <b/>
      <sz val="16"/>
      <color rgb="FF175259"/>
      <name val="Century Gothic"/>
      <family val="2"/>
    </font>
    <font>
      <b/>
      <sz val="11"/>
      <color rgb="FF175259"/>
      <name val="Century Gothic"/>
      <family val="2"/>
    </font>
    <font>
      <b/>
      <sz val="13"/>
      <color rgb="FF175259"/>
      <name val="Century Gothic"/>
      <family val="2"/>
    </font>
    <font>
      <sz val="10"/>
      <color rgb="FF175259"/>
      <name val="Century Gothic"/>
      <family val="2"/>
    </font>
    <font>
      <b/>
      <sz val="10"/>
      <color rgb="FF175259"/>
      <name val="Century Gothic"/>
      <family val="2"/>
    </font>
    <font>
      <b/>
      <sz val="10"/>
      <color theme="0"/>
      <name val="Century Gothic"/>
      <family val="2"/>
    </font>
    <font>
      <sz val="9"/>
      <color rgb="FF414141"/>
      <name val="Century Gothic"/>
      <family val="2"/>
    </font>
    <font>
      <b/>
      <sz val="8"/>
      <color theme="0"/>
      <name val="Century Gothic"/>
      <family val="2"/>
    </font>
    <font>
      <b/>
      <sz val="10"/>
      <color rgb="FFF53D1C"/>
      <name val="Century Gothic"/>
      <family val="2"/>
    </font>
    <font>
      <sz val="10"/>
      <name val="Century Gothic"/>
      <family val="2"/>
    </font>
    <font>
      <b/>
      <sz val="9"/>
      <color rgb="FF175259"/>
      <name val="Century Gothic"/>
      <family val="2"/>
    </font>
    <font>
      <b/>
      <sz val="8"/>
      <color rgb="FF175259"/>
      <name val="Century Gothic"/>
      <family val="2"/>
    </font>
    <font>
      <i/>
      <sz val="10"/>
      <color rgb="FF175259"/>
      <name val="Century Gothic"/>
      <family val="2"/>
    </font>
    <font>
      <b/>
      <sz val="10"/>
      <color rgb="FF1A52C2"/>
      <name val="Century Gothic"/>
      <family val="2"/>
    </font>
    <font>
      <b/>
      <sz val="11"/>
      <color theme="0"/>
      <name val="Calibri"/>
      <family val="2"/>
      <scheme val="minor"/>
    </font>
    <font>
      <b/>
      <sz val="9"/>
      <color theme="0"/>
      <name val="Century Gothic"/>
      <family val="2"/>
    </font>
    <font>
      <sz val="10"/>
      <color theme="0"/>
      <name val="Century Gothic"/>
      <family val="2"/>
    </font>
    <font>
      <sz val="10"/>
      <color rgb="FF1A52C2"/>
      <name val="Century Gothic"/>
      <family val="2"/>
    </font>
    <font>
      <sz val="11"/>
      <color theme="0"/>
      <name val="Calibri"/>
      <family val="2"/>
      <scheme val="minor"/>
    </font>
    <font>
      <sz val="8"/>
      <color theme="1"/>
      <name val="Calibri"/>
      <family val="2"/>
      <scheme val="minor"/>
    </font>
    <font>
      <i/>
      <sz val="9"/>
      <color rgb="FF175259"/>
      <name val="Century Gothic"/>
      <family val="2"/>
    </font>
    <font>
      <sz val="10"/>
      <color rgb="FFFF0000"/>
      <name val="Century Gothic"/>
      <family val="2"/>
    </font>
    <font>
      <b/>
      <i/>
      <sz val="10"/>
      <color rgb="FF175259"/>
      <name val="Century Gothic"/>
      <family val="2"/>
    </font>
    <font>
      <b/>
      <sz val="11"/>
      <color rgb="FF175259"/>
      <name val="Calibri"/>
      <family val="2"/>
      <scheme val="minor"/>
    </font>
    <font>
      <sz val="12"/>
      <color theme="1"/>
      <name val="Calibri"/>
      <family val="2"/>
      <scheme val="minor"/>
    </font>
    <font>
      <sz val="12"/>
      <color theme="1"/>
      <name val="Century Gothic"/>
      <family val="2"/>
    </font>
    <font>
      <sz val="11"/>
      <color theme="1"/>
      <name val="Century Gothic"/>
      <family val="2"/>
    </font>
    <font>
      <sz val="11"/>
      <name val="Century Gothic"/>
      <family val="2"/>
    </font>
    <font>
      <sz val="11"/>
      <color rgb="FF9C5700"/>
      <name val="Calibri"/>
      <family val="2"/>
      <scheme val="minor"/>
    </font>
    <font>
      <b/>
      <i/>
      <sz val="9"/>
      <color rgb="FF175259"/>
      <name val="Century Gothic"/>
      <family val="2"/>
    </font>
    <font>
      <sz val="8"/>
      <color theme="1"/>
      <name val="Century Gothic"/>
      <family val="2"/>
    </font>
    <font>
      <b/>
      <sz val="10"/>
      <color rgb="FF94BA29"/>
      <name val="Century Gothic"/>
      <family val="2"/>
    </font>
    <font>
      <b/>
      <sz val="10"/>
      <color theme="1"/>
      <name val="Century Gothic"/>
      <family val="2"/>
    </font>
    <font>
      <b/>
      <sz val="36"/>
      <color rgb="FF175259"/>
      <name val="Century Gothic"/>
      <family val="2"/>
    </font>
    <font>
      <b/>
      <sz val="20"/>
      <color rgb="FFF53D1C"/>
      <name val="Century Gothic"/>
      <family val="2"/>
    </font>
    <font>
      <i/>
      <sz val="14"/>
      <color rgb="FF94BA29"/>
      <name val="Century Gothic"/>
      <family val="2"/>
    </font>
    <font>
      <sz val="11"/>
      <color rgb="FF94BA29"/>
      <name val="Century Gothic"/>
      <family val="2"/>
    </font>
    <font>
      <b/>
      <sz val="10"/>
      <name val="Century Gothic"/>
      <family val="2"/>
    </font>
    <font>
      <b/>
      <sz val="10"/>
      <color rgb="FF000000"/>
      <name val="Century Gothic"/>
      <family val="2"/>
    </font>
    <font>
      <sz val="9"/>
      <color rgb="FF000000"/>
      <name val="Calibri"/>
      <family val="2"/>
      <scheme val="minor"/>
    </font>
    <font>
      <sz val="11"/>
      <color rgb="FFF53D1C"/>
      <name val="Calibri"/>
      <family val="2"/>
      <scheme val="minor"/>
    </font>
    <font>
      <i/>
      <sz val="9"/>
      <color theme="1"/>
      <name val="Century Gothic"/>
      <family val="2"/>
    </font>
    <font>
      <u/>
      <sz val="11"/>
      <color theme="10"/>
      <name val="Calibri"/>
      <family val="2"/>
      <scheme val="minor"/>
    </font>
    <font>
      <sz val="11"/>
      <color rgb="FFFF0000"/>
      <name val="Calibri"/>
      <family val="2"/>
      <scheme val="minor"/>
    </font>
    <font>
      <sz val="10"/>
      <color theme="5"/>
      <name val="Century Gothic"/>
      <family val="2"/>
    </font>
    <font>
      <sz val="8"/>
      <color rgb="FFDEDBC4"/>
      <name val="Century Gothic"/>
      <family val="2"/>
    </font>
    <font>
      <b/>
      <sz val="11"/>
      <color theme="1"/>
      <name val="Calibri"/>
      <family val="2"/>
      <scheme val="minor"/>
    </font>
    <font>
      <sz val="11"/>
      <name val="Calibri"/>
      <family val="2"/>
      <scheme val="minor"/>
    </font>
    <font>
      <b/>
      <sz val="11"/>
      <color rgb="FF000000"/>
      <name val="Calibri"/>
      <family val="2"/>
      <scheme val="minor"/>
    </font>
    <font>
      <b/>
      <sz val="11"/>
      <name val="Calibri"/>
      <family val="2"/>
      <scheme val="minor"/>
    </font>
    <font>
      <b/>
      <sz val="9"/>
      <color rgb="FFFF0000"/>
      <name val="Century Gothic"/>
      <family val="2"/>
    </font>
    <font>
      <b/>
      <sz val="12"/>
      <color rgb="FF175259"/>
      <name val="Century Gothic"/>
      <family val="2"/>
    </font>
    <font>
      <b/>
      <sz val="11"/>
      <color rgb="FF1A52C2"/>
      <name val="Century Gothic"/>
      <family val="2"/>
    </font>
    <font>
      <i/>
      <sz val="11"/>
      <color rgb="FF175259"/>
      <name val="Century Gothic"/>
      <family val="2"/>
    </font>
    <font>
      <b/>
      <sz val="11"/>
      <color theme="5"/>
      <name val="Calibri"/>
      <family val="2"/>
      <scheme val="minor"/>
    </font>
    <font>
      <sz val="11"/>
      <color rgb="FF175259"/>
      <name val="Century Gothic"/>
      <family val="2"/>
    </font>
    <font>
      <b/>
      <i/>
      <sz val="11"/>
      <color rgb="FF175259"/>
      <name val="Century Gothic"/>
      <family val="2"/>
    </font>
    <font>
      <b/>
      <sz val="9"/>
      <color rgb="FF00B050"/>
      <name val="Century Gothic"/>
      <family val="2"/>
    </font>
    <font>
      <b/>
      <sz val="11"/>
      <color rgb="FFF53D1C"/>
      <name val="Calibri"/>
      <family val="2"/>
      <scheme val="minor"/>
    </font>
    <font>
      <b/>
      <sz val="11"/>
      <color theme="0"/>
      <name val="Century Gothic"/>
      <family val="2"/>
    </font>
    <font>
      <b/>
      <sz val="7"/>
      <color rgb="FF175259"/>
      <name val="Century Gothic"/>
      <family val="2"/>
    </font>
    <font>
      <b/>
      <sz val="10"/>
      <color rgb="FFFF7C80"/>
      <name val="Century Gothic"/>
      <family val="2"/>
    </font>
    <font>
      <sz val="12"/>
      <color theme="0"/>
      <name val="Century Gothic"/>
      <family val="2"/>
    </font>
    <font>
      <sz val="11"/>
      <color theme="0"/>
      <name val="Century Gothic"/>
      <family val="2"/>
    </font>
  </fonts>
  <fills count="13">
    <fill>
      <patternFill patternType="none"/>
    </fill>
    <fill>
      <patternFill patternType="gray125"/>
    </fill>
    <fill>
      <patternFill patternType="solid">
        <fgColor theme="0"/>
        <bgColor indexed="64"/>
      </patternFill>
    </fill>
    <fill>
      <patternFill patternType="solid">
        <fgColor rgb="FF175259"/>
        <bgColor indexed="64"/>
      </patternFill>
    </fill>
    <fill>
      <patternFill patternType="solid">
        <fgColor rgb="FFDEDBC4"/>
        <bgColor indexed="64"/>
      </patternFill>
    </fill>
    <fill>
      <patternFill patternType="solid">
        <fgColor rgb="FF85C4E3"/>
        <bgColor indexed="64"/>
      </patternFill>
    </fill>
    <fill>
      <patternFill patternType="solid">
        <fgColor rgb="FFFF7373"/>
        <bgColor indexed="64"/>
      </patternFill>
    </fill>
    <fill>
      <patternFill patternType="solid">
        <fgColor rgb="FF94BA29"/>
        <bgColor indexed="64"/>
      </patternFill>
    </fill>
    <fill>
      <patternFill patternType="solid">
        <fgColor rgb="FFCCDE82"/>
        <bgColor indexed="64"/>
      </patternFill>
    </fill>
    <fill>
      <patternFill patternType="solid">
        <fgColor rgb="FFFFEB9C"/>
      </patternFill>
    </fill>
    <fill>
      <patternFill patternType="solid">
        <fgColor rgb="FFBFBFBF"/>
        <bgColor indexed="64"/>
      </patternFill>
    </fill>
    <fill>
      <patternFill patternType="solid">
        <fgColor rgb="FFFF9999"/>
        <bgColor indexed="64"/>
      </patternFill>
    </fill>
    <fill>
      <patternFill patternType="solid">
        <fgColor rgb="FFFFFF00"/>
        <bgColor indexed="64"/>
      </patternFill>
    </fill>
  </fills>
  <borders count="80">
    <border>
      <left/>
      <right/>
      <top/>
      <bottom/>
      <diagonal/>
    </border>
    <border>
      <left style="thin">
        <color rgb="FF175259"/>
      </left>
      <right style="thin">
        <color rgb="FF175259"/>
      </right>
      <top style="thin">
        <color rgb="FF175259"/>
      </top>
      <bottom style="thin">
        <color rgb="FF175259"/>
      </bottom>
      <diagonal/>
    </border>
    <border>
      <left style="thin">
        <color rgb="FF175259"/>
      </left>
      <right/>
      <top style="thin">
        <color rgb="FF175259"/>
      </top>
      <bottom style="thin">
        <color rgb="FF175259"/>
      </bottom>
      <diagonal/>
    </border>
    <border>
      <left/>
      <right/>
      <top style="thin">
        <color rgb="FF175259"/>
      </top>
      <bottom style="thin">
        <color rgb="FF175259"/>
      </bottom>
      <diagonal/>
    </border>
    <border>
      <left/>
      <right style="thin">
        <color rgb="FF175259"/>
      </right>
      <top style="thin">
        <color rgb="FF175259"/>
      </top>
      <bottom style="thin">
        <color rgb="FF175259"/>
      </bottom>
      <diagonal/>
    </border>
    <border>
      <left/>
      <right/>
      <top style="thin">
        <color rgb="FF175259"/>
      </top>
      <bottom/>
      <diagonal/>
    </border>
    <border>
      <left style="thin">
        <color rgb="FF175259"/>
      </left>
      <right/>
      <top style="thin">
        <color rgb="FF175259"/>
      </top>
      <bottom/>
      <diagonal/>
    </border>
    <border>
      <left style="thin">
        <color rgb="FF175259"/>
      </left>
      <right/>
      <top/>
      <bottom/>
      <diagonal/>
    </border>
    <border>
      <left style="thin">
        <color rgb="FF175259"/>
      </left>
      <right/>
      <top/>
      <bottom style="thin">
        <color rgb="FF175259"/>
      </bottom>
      <diagonal/>
    </border>
    <border>
      <left/>
      <right/>
      <top/>
      <bottom style="thin">
        <color rgb="FF175259"/>
      </bottom>
      <diagonal/>
    </border>
    <border>
      <left/>
      <right style="thin">
        <color rgb="FF175259"/>
      </right>
      <top style="thin">
        <color rgb="FF175259"/>
      </top>
      <bottom/>
      <diagonal/>
    </border>
    <border>
      <left/>
      <right style="thin">
        <color rgb="FF175259"/>
      </right>
      <top/>
      <bottom/>
      <diagonal/>
    </border>
    <border>
      <left/>
      <right style="thin">
        <color rgb="FF175259"/>
      </right>
      <top/>
      <bottom style="thin">
        <color rgb="FF175259"/>
      </bottom>
      <diagonal/>
    </border>
    <border>
      <left style="thin">
        <color rgb="FF175259"/>
      </left>
      <right style="thin">
        <color rgb="FF175259"/>
      </right>
      <top/>
      <bottom style="thin">
        <color rgb="FF175259"/>
      </bottom>
      <diagonal/>
    </border>
    <border>
      <left style="thin">
        <color rgb="FF175259"/>
      </left>
      <right style="thin">
        <color rgb="FF175259"/>
      </right>
      <top style="thin">
        <color theme="0"/>
      </top>
      <bottom style="thin">
        <color rgb="FF175259"/>
      </bottom>
      <diagonal/>
    </border>
    <border>
      <left/>
      <right style="thin">
        <color rgb="FF175259"/>
      </right>
      <top style="thin">
        <color theme="0"/>
      </top>
      <bottom style="thin">
        <color rgb="FF175259"/>
      </bottom>
      <diagonal/>
    </border>
    <border>
      <left style="thin">
        <color rgb="FF175259"/>
      </left>
      <right style="thin">
        <color rgb="FF175259"/>
      </right>
      <top style="thin">
        <color theme="0"/>
      </top>
      <bottom style="thin">
        <color theme="0"/>
      </bottom>
      <diagonal/>
    </border>
    <border>
      <left style="thin">
        <color rgb="FF175259"/>
      </left>
      <right/>
      <top style="thin">
        <color theme="0"/>
      </top>
      <bottom style="thin">
        <color theme="0"/>
      </bottom>
      <diagonal/>
    </border>
    <border>
      <left/>
      <right style="thin">
        <color rgb="FF175259"/>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rgb="FF175259"/>
      </top>
      <bottom style="thin">
        <color theme="0"/>
      </bottom>
      <diagonal/>
    </border>
    <border>
      <left style="thin">
        <color theme="0"/>
      </left>
      <right style="thin">
        <color rgb="FF175259"/>
      </right>
      <top style="thin">
        <color rgb="FF175259"/>
      </top>
      <bottom style="thin">
        <color theme="0"/>
      </bottom>
      <diagonal/>
    </border>
    <border>
      <left style="thin">
        <color theme="0"/>
      </left>
      <right style="thin">
        <color rgb="FF175259"/>
      </right>
      <top style="thin">
        <color theme="0"/>
      </top>
      <bottom style="thin">
        <color rgb="FF175259"/>
      </bottom>
      <diagonal/>
    </border>
    <border>
      <left/>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rgb="FF175259"/>
      </bottom>
      <diagonal/>
    </border>
    <border>
      <left style="thin">
        <color theme="0"/>
      </left>
      <right style="thin">
        <color rgb="FF175259"/>
      </right>
      <top style="thin">
        <color rgb="FF175259"/>
      </top>
      <bottom style="thin">
        <color rgb="FF175259"/>
      </bottom>
      <diagonal/>
    </border>
    <border>
      <left style="thin">
        <color theme="0"/>
      </left>
      <right style="thin">
        <color rgb="FF175259"/>
      </right>
      <top style="thin">
        <color theme="0"/>
      </top>
      <bottom style="thin">
        <color theme="0"/>
      </bottom>
      <diagonal/>
    </border>
    <border>
      <left style="thin">
        <color theme="0"/>
      </left>
      <right style="thin">
        <color rgb="FF175259"/>
      </right>
      <top style="thin">
        <color theme="0"/>
      </top>
      <bottom/>
      <diagonal/>
    </border>
    <border>
      <left style="thin">
        <color rgb="FF175259"/>
      </left>
      <right style="thin">
        <color rgb="FF175259"/>
      </right>
      <top/>
      <bottom/>
      <diagonal/>
    </border>
    <border>
      <left/>
      <right style="thin">
        <color theme="0"/>
      </right>
      <top style="thin">
        <color theme="0"/>
      </top>
      <bottom style="thin">
        <color rgb="FF175259"/>
      </bottom>
      <diagonal/>
    </border>
    <border>
      <left style="thin">
        <color rgb="FF175259"/>
      </left>
      <right style="thin">
        <color rgb="FF175259"/>
      </right>
      <top style="thin">
        <color rgb="FF175259"/>
      </top>
      <bottom style="thin">
        <color theme="0"/>
      </bottom>
      <diagonal/>
    </border>
    <border>
      <left style="thin">
        <color rgb="FF175259"/>
      </left>
      <right style="thin">
        <color theme="0"/>
      </right>
      <top style="thin">
        <color rgb="FF175259"/>
      </top>
      <bottom style="thin">
        <color rgb="FF175259"/>
      </bottom>
      <diagonal/>
    </border>
    <border>
      <left/>
      <right style="thin">
        <color rgb="FF175259"/>
      </right>
      <top style="thin">
        <color rgb="FF175259"/>
      </top>
      <bottom style="thin">
        <color theme="0"/>
      </bottom>
      <diagonal/>
    </border>
    <border>
      <left/>
      <right style="thin">
        <color rgb="FF175259"/>
      </right>
      <top style="thin">
        <color theme="0"/>
      </top>
      <bottom/>
      <diagonal/>
    </border>
    <border>
      <left/>
      <right style="thin">
        <color theme="0"/>
      </right>
      <top style="thin">
        <color rgb="FF175259"/>
      </top>
      <bottom style="thin">
        <color rgb="FF175259"/>
      </bottom>
      <diagonal/>
    </border>
    <border>
      <left style="thin">
        <color rgb="FF175259"/>
      </left>
      <right style="thin">
        <color rgb="FF175259"/>
      </right>
      <top style="thin">
        <color theme="0"/>
      </top>
      <bottom/>
      <diagonal/>
    </border>
    <border>
      <left style="thin">
        <color rgb="FF175259"/>
      </left>
      <right/>
      <top style="thin">
        <color theme="0"/>
      </top>
      <bottom/>
      <diagonal/>
    </border>
    <border>
      <left style="thin">
        <color rgb="FF175259"/>
      </left>
      <right/>
      <top style="thin">
        <color rgb="FF175259"/>
      </top>
      <bottom style="thin">
        <color theme="0"/>
      </bottom>
      <diagonal/>
    </border>
    <border>
      <left style="thin">
        <color rgb="FF175259"/>
      </left>
      <right style="thin">
        <color rgb="FF175259"/>
      </right>
      <top style="thin">
        <color rgb="FF175259"/>
      </top>
      <bottom/>
      <diagonal/>
    </border>
    <border>
      <left style="thin">
        <color theme="0"/>
      </left>
      <right style="thin">
        <color theme="0"/>
      </right>
      <top style="thin">
        <color rgb="FF175259"/>
      </top>
      <bottom style="thin">
        <color rgb="FF175259"/>
      </bottom>
      <diagonal/>
    </border>
    <border>
      <left style="thin">
        <color theme="0"/>
      </left>
      <right/>
      <top style="thin">
        <color rgb="FF175259"/>
      </top>
      <bottom style="thin">
        <color rgb="FF175259"/>
      </bottom>
      <diagonal/>
    </border>
    <border>
      <left style="thin">
        <color theme="0"/>
      </left>
      <right/>
      <top/>
      <bottom style="thin">
        <color rgb="FF175259"/>
      </bottom>
      <diagonal/>
    </border>
    <border>
      <left style="medium">
        <color rgb="FF175259"/>
      </left>
      <right/>
      <top style="medium">
        <color rgb="FF175259"/>
      </top>
      <bottom/>
      <diagonal/>
    </border>
    <border>
      <left/>
      <right/>
      <top style="medium">
        <color rgb="FF175259"/>
      </top>
      <bottom/>
      <diagonal/>
    </border>
    <border>
      <left style="medium">
        <color rgb="FF175259"/>
      </left>
      <right/>
      <top/>
      <bottom/>
      <diagonal/>
    </border>
    <border>
      <left/>
      <right style="medium">
        <color rgb="FF175259"/>
      </right>
      <top/>
      <bottom/>
      <diagonal/>
    </border>
    <border>
      <left style="medium">
        <color rgb="FF175259"/>
      </left>
      <right/>
      <top/>
      <bottom style="medium">
        <color rgb="FF175259"/>
      </bottom>
      <diagonal/>
    </border>
    <border>
      <left/>
      <right/>
      <top/>
      <bottom style="medium">
        <color rgb="FF175259"/>
      </bottom>
      <diagonal/>
    </border>
    <border>
      <left/>
      <right style="medium">
        <color rgb="FF175259"/>
      </right>
      <top/>
      <bottom style="medium">
        <color rgb="FF175259"/>
      </bottom>
      <diagonal/>
    </border>
    <border>
      <left style="medium">
        <color rgb="FF175259"/>
      </left>
      <right style="medium">
        <color rgb="FF175259"/>
      </right>
      <top style="medium">
        <color rgb="FF175259"/>
      </top>
      <bottom/>
      <diagonal/>
    </border>
    <border>
      <left style="medium">
        <color rgb="FF175259"/>
      </left>
      <right style="medium">
        <color rgb="FF175259"/>
      </right>
      <top/>
      <bottom/>
      <diagonal/>
    </border>
    <border>
      <left style="medium">
        <color rgb="FF175259"/>
      </left>
      <right style="medium">
        <color rgb="FF175259"/>
      </right>
      <top/>
      <bottom style="medium">
        <color rgb="FF175259"/>
      </bottom>
      <diagonal/>
    </border>
    <border>
      <left style="thin">
        <color theme="0"/>
      </left>
      <right style="thin">
        <color rgb="FF175259"/>
      </right>
      <top/>
      <bottom/>
      <diagonal/>
    </border>
    <border>
      <left style="thin">
        <color theme="0"/>
      </left>
      <right/>
      <top style="thin">
        <color rgb="FF175259"/>
      </top>
      <bottom style="thin">
        <color theme="0"/>
      </bottom>
      <diagonal/>
    </border>
    <border>
      <left style="thin">
        <color theme="0"/>
      </left>
      <right/>
      <top style="thin">
        <color rgb="FF175259"/>
      </top>
      <bottom/>
      <diagonal/>
    </border>
    <border>
      <left style="thin">
        <color indexed="64"/>
      </left>
      <right style="thin">
        <color indexed="64"/>
      </right>
      <top style="thin">
        <color indexed="64"/>
      </top>
      <bottom style="thin">
        <color indexed="64"/>
      </bottom>
      <diagonal/>
    </border>
    <border>
      <left style="thin">
        <color rgb="FFCCDE82"/>
      </left>
      <right/>
      <top/>
      <bottom/>
      <diagonal/>
    </border>
    <border>
      <left style="thin">
        <color theme="0"/>
      </left>
      <right style="thin">
        <color rgb="FF175259"/>
      </right>
      <top/>
      <bottom style="thin">
        <color rgb="FF175259"/>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indexed="64"/>
      </right>
      <top style="thin">
        <color auto="1"/>
      </top>
      <bottom/>
      <diagonal/>
    </border>
    <border>
      <left style="thin">
        <color auto="1"/>
      </left>
      <right style="thin">
        <color auto="1"/>
      </right>
      <top/>
      <bottom/>
      <diagonal/>
    </border>
    <border>
      <left style="thin">
        <color theme="0"/>
      </left>
      <right style="thin">
        <color theme="0"/>
      </right>
      <top/>
      <bottom/>
      <diagonal/>
    </border>
    <border>
      <left style="thin">
        <color theme="0"/>
      </left>
      <right style="thin">
        <color theme="0"/>
      </right>
      <top style="thin">
        <color rgb="FF175259"/>
      </top>
      <bottom/>
      <diagonal/>
    </border>
    <border>
      <left/>
      <right style="thin">
        <color rgb="FF175259"/>
      </right>
      <top style="medium">
        <color rgb="FF175259"/>
      </top>
      <bottom/>
      <diagonal/>
    </border>
    <border>
      <left/>
      <right style="thin">
        <color rgb="FF175259"/>
      </right>
      <top/>
      <bottom style="medium">
        <color rgb="FF175259"/>
      </bottom>
      <diagonal/>
    </border>
    <border>
      <left style="thin">
        <color indexed="64"/>
      </left>
      <right/>
      <top/>
      <bottom/>
      <diagonal/>
    </border>
    <border>
      <left/>
      <right style="thin">
        <color indexed="64"/>
      </right>
      <top/>
      <bottom/>
      <diagonal/>
    </border>
    <border>
      <left style="thin">
        <color theme="0"/>
      </left>
      <right style="thin">
        <color rgb="FF175259"/>
      </right>
      <top/>
      <bottom style="thin">
        <color theme="0"/>
      </bottom>
      <diagonal/>
    </border>
    <border>
      <left style="thin">
        <color indexed="64"/>
      </left>
      <right style="thin">
        <color theme="0" tint="-0.34998626667073579"/>
      </right>
      <top style="thin">
        <color indexed="64"/>
      </top>
      <bottom/>
      <diagonal/>
    </border>
    <border>
      <left/>
      <right style="thin">
        <color theme="0" tint="-0.34998626667073579"/>
      </right>
      <top style="thin">
        <color indexed="64"/>
      </top>
      <bottom/>
      <diagonal/>
    </border>
    <border>
      <left style="thin">
        <color theme="0"/>
      </left>
      <right style="thin">
        <color theme="0"/>
      </right>
      <top/>
      <bottom style="thin">
        <color rgb="FF175259"/>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28" fillId="0" borderId="0"/>
    <xf numFmtId="0" fontId="32" fillId="9" borderId="0" applyNumberFormat="0" applyBorder="0" applyAlignment="0" applyProtection="0"/>
    <xf numFmtId="0" fontId="46" fillId="0" borderId="0" applyNumberFormat="0" applyFill="0" applyBorder="0" applyAlignment="0" applyProtection="0"/>
    <xf numFmtId="0" fontId="1" fillId="0" borderId="0"/>
  </cellStyleXfs>
  <cellXfs count="688">
    <xf numFmtId="0" fontId="0" fillId="0" borderId="0" xfId="0"/>
    <xf numFmtId="0" fontId="0" fillId="2" borderId="0" xfId="0" applyFill="1"/>
    <xf numFmtId="0" fontId="2" fillId="2" borderId="0" xfId="0" applyFont="1" applyFill="1"/>
    <xf numFmtId="0" fontId="3" fillId="2" borderId="0" xfId="0" applyFont="1" applyFill="1"/>
    <xf numFmtId="0" fontId="10" fillId="2" borderId="0" xfId="0" applyFont="1" applyFill="1" applyAlignment="1">
      <alignment horizontal="left" vertical="center" indent="1"/>
    </xf>
    <xf numFmtId="0" fontId="12" fillId="4" borderId="6" xfId="0" applyFont="1" applyFill="1" applyBorder="1"/>
    <xf numFmtId="0" fontId="2" fillId="4" borderId="5" xfId="0" applyFont="1" applyFill="1" applyBorder="1"/>
    <xf numFmtId="0" fontId="2" fillId="2" borderId="0" xfId="0" applyFont="1" applyFill="1" applyAlignment="1">
      <alignment vertical="center"/>
    </xf>
    <xf numFmtId="0" fontId="2" fillId="2" borderId="1" xfId="0" applyFont="1" applyFill="1" applyBorder="1" applyAlignment="1" applyProtection="1">
      <alignment horizontal="left" vertical="center"/>
      <protection locked="0"/>
    </xf>
    <xf numFmtId="0" fontId="2" fillId="4" borderId="10" xfId="0" applyFont="1" applyFill="1" applyBorder="1" applyAlignment="1">
      <alignment vertical="center"/>
    </xf>
    <xf numFmtId="0" fontId="2" fillId="2" borderId="1" xfId="0" applyFont="1" applyFill="1" applyBorder="1" applyAlignment="1" applyProtection="1">
      <alignment vertical="center"/>
      <protection locked="0"/>
    </xf>
    <xf numFmtId="43" fontId="2" fillId="2" borderId="1" xfId="1" applyFont="1" applyFill="1" applyBorder="1" applyAlignment="1" applyProtection="1">
      <alignment vertical="center"/>
      <protection locked="0"/>
    </xf>
    <xf numFmtId="14" fontId="2" fillId="2" borderId="1" xfId="0" applyNumberFormat="1" applyFont="1" applyFill="1" applyBorder="1" applyAlignment="1" applyProtection="1">
      <alignment vertical="center"/>
      <protection locked="0"/>
    </xf>
    <xf numFmtId="0" fontId="2" fillId="0" borderId="0" xfId="0" applyFont="1"/>
    <xf numFmtId="43" fontId="2" fillId="0" borderId="0" xfId="1" applyFont="1" applyFill="1" applyProtection="1">
      <protection locked="0"/>
    </xf>
    <xf numFmtId="43" fontId="2" fillId="0" borderId="0" xfId="1" applyFont="1" applyFill="1" applyAlignment="1" applyProtection="1">
      <alignment vertical="center"/>
      <protection locked="0"/>
    </xf>
    <xf numFmtId="0" fontId="2" fillId="0" borderId="0" xfId="0" applyFont="1" applyAlignment="1">
      <alignment vertical="center"/>
    </xf>
    <xf numFmtId="0" fontId="2" fillId="0" borderId="0" xfId="0" applyFont="1" applyProtection="1">
      <protection locked="0"/>
    </xf>
    <xf numFmtId="0" fontId="2" fillId="0" borderId="0" xfId="0" applyFont="1" applyAlignment="1" applyProtection="1">
      <alignment vertical="center"/>
      <protection locked="0"/>
    </xf>
    <xf numFmtId="0" fontId="2" fillId="4" borderId="12" xfId="0" applyFont="1" applyFill="1" applyBorder="1" applyAlignment="1">
      <alignment vertical="center"/>
    </xf>
    <xf numFmtId="0" fontId="0" fillId="2" borderId="48" xfId="0" applyFill="1" applyBorder="1"/>
    <xf numFmtId="0" fontId="0" fillId="2" borderId="49" xfId="0" applyFill="1" applyBorder="1"/>
    <xf numFmtId="0" fontId="0" fillId="2" borderId="50" xfId="0" applyFill="1" applyBorder="1"/>
    <xf numFmtId="0" fontId="0" fillId="2" borderId="52" xfId="0" applyFill="1" applyBorder="1"/>
    <xf numFmtId="0" fontId="18" fillId="3" borderId="53" xfId="0" applyFont="1" applyFill="1" applyBorder="1"/>
    <xf numFmtId="0" fontId="0" fillId="2" borderId="54" xfId="0" applyFill="1" applyBorder="1"/>
    <xf numFmtId="0" fontId="0" fillId="2" borderId="55" xfId="0" applyFill="1" applyBorder="1"/>
    <xf numFmtId="0" fontId="19" fillId="3" borderId="46" xfId="0" applyFont="1" applyFill="1" applyBorder="1"/>
    <xf numFmtId="0" fontId="10" fillId="2" borderId="48" xfId="0" applyFont="1" applyFill="1" applyBorder="1" applyAlignment="1">
      <alignment horizontal="left" vertical="center" indent="1"/>
    </xf>
    <xf numFmtId="0" fontId="10" fillId="2" borderId="50" xfId="0" applyFont="1" applyFill="1" applyBorder="1" applyAlignment="1">
      <alignment horizontal="left" vertical="center" indent="1"/>
    </xf>
    <xf numFmtId="0" fontId="19" fillId="0" borderId="0" xfId="0" applyFont="1"/>
    <xf numFmtId="0" fontId="18" fillId="3" borderId="46" xfId="0" applyFont="1" applyFill="1" applyBorder="1"/>
    <xf numFmtId="0" fontId="3" fillId="2" borderId="0" xfId="0" applyFont="1" applyFill="1" applyAlignment="1">
      <alignment vertical="center" wrapText="1"/>
    </xf>
    <xf numFmtId="0" fontId="16" fillId="2" borderId="0" xfId="0" applyFont="1" applyFill="1" applyAlignment="1">
      <alignment vertical="center" wrapText="1"/>
    </xf>
    <xf numFmtId="14" fontId="2" fillId="2" borderId="1" xfId="0" applyNumberFormat="1" applyFont="1" applyFill="1" applyBorder="1" applyAlignment="1" applyProtection="1">
      <alignment horizontal="left" vertical="center"/>
      <protection locked="0"/>
    </xf>
    <xf numFmtId="0" fontId="8" fillId="8" borderId="29" xfId="0" applyFont="1" applyFill="1" applyBorder="1" applyAlignment="1">
      <alignment horizontal="center" vertical="center" wrapText="1"/>
    </xf>
    <xf numFmtId="0" fontId="9" fillId="3" borderId="26" xfId="0" applyFont="1" applyFill="1" applyBorder="1" applyAlignment="1">
      <alignment vertical="center"/>
    </xf>
    <xf numFmtId="0" fontId="2" fillId="2" borderId="7" xfId="0" applyFont="1" applyFill="1" applyBorder="1" applyAlignment="1">
      <alignment vertical="center"/>
    </xf>
    <xf numFmtId="14" fontId="2" fillId="2" borderId="4" xfId="0" applyNumberFormat="1" applyFont="1" applyFill="1" applyBorder="1" applyAlignment="1" applyProtection="1">
      <alignment vertical="center"/>
      <protection locked="0"/>
    </xf>
    <xf numFmtId="43" fontId="8" fillId="4" borderId="4" xfId="1" applyFont="1" applyFill="1" applyBorder="1" applyAlignment="1" applyProtection="1">
      <alignment vertical="center"/>
    </xf>
    <xf numFmtId="0" fontId="2" fillId="2" borderId="0" xfId="0" applyFont="1" applyFill="1" applyAlignment="1">
      <alignment horizontal="left" vertical="center"/>
    </xf>
    <xf numFmtId="0" fontId="2" fillId="2" borderId="5" xfId="0" applyFont="1" applyFill="1" applyBorder="1" applyAlignment="1">
      <alignment horizontal="left" vertical="center"/>
    </xf>
    <xf numFmtId="0" fontId="9" fillId="3" borderId="4" xfId="0" applyFont="1" applyFill="1" applyBorder="1" applyAlignment="1">
      <alignment vertical="center"/>
    </xf>
    <xf numFmtId="0" fontId="9" fillId="3" borderId="30" xfId="0" applyFont="1" applyFill="1" applyBorder="1" applyAlignment="1">
      <alignment horizontal="left" vertical="center"/>
    </xf>
    <xf numFmtId="0" fontId="9" fillId="3" borderId="58" xfId="0" applyFont="1" applyFill="1" applyBorder="1" applyAlignment="1">
      <alignment horizontal="left" vertical="center"/>
    </xf>
    <xf numFmtId="0" fontId="9" fillId="3" borderId="39" xfId="0" applyFont="1" applyFill="1" applyBorder="1" applyAlignment="1">
      <alignment horizontal="left" vertical="center"/>
    </xf>
    <xf numFmtId="0" fontId="9" fillId="3" borderId="25" xfId="0" applyFont="1" applyFill="1" applyBorder="1" applyAlignment="1">
      <alignment horizontal="left" vertical="center"/>
    </xf>
    <xf numFmtId="0" fontId="3" fillId="0" borderId="0" xfId="0" applyFont="1" applyAlignment="1" applyProtection="1">
      <alignment horizontal="left" vertical="center" wrapText="1"/>
      <protection locked="0"/>
    </xf>
    <xf numFmtId="164" fontId="2" fillId="0" borderId="0" xfId="0" applyNumberFormat="1" applyFont="1" applyProtection="1">
      <protection locked="0"/>
    </xf>
    <xf numFmtId="164" fontId="2" fillId="0" borderId="0" xfId="1" applyNumberFormat="1" applyFont="1" applyFill="1" applyProtection="1">
      <protection locked="0"/>
    </xf>
    <xf numFmtId="164" fontId="2" fillId="0" borderId="0" xfId="1" applyNumberFormat="1" applyFont="1" applyFill="1" applyAlignment="1" applyProtection="1">
      <alignment vertical="center"/>
      <protection locked="0"/>
    </xf>
    <xf numFmtId="164" fontId="2" fillId="0" borderId="0" xfId="0" applyNumberFormat="1" applyFont="1" applyAlignment="1" applyProtection="1">
      <alignment vertical="center"/>
      <protection locked="0"/>
    </xf>
    <xf numFmtId="0" fontId="9" fillId="3" borderId="1" xfId="0" applyFont="1" applyFill="1" applyBorder="1" applyAlignment="1">
      <alignment horizontal="left" vertical="center"/>
    </xf>
    <xf numFmtId="0" fontId="2" fillId="0" borderId="0" xfId="0" applyFont="1" applyAlignment="1" applyProtection="1">
      <alignment horizontal="left" vertical="center" wrapText="1"/>
      <protection locked="0"/>
    </xf>
    <xf numFmtId="0" fontId="2" fillId="0" borderId="0" xfId="0" applyFont="1" applyAlignment="1" applyProtection="1">
      <alignment vertical="center" wrapText="1"/>
      <protection locked="0"/>
    </xf>
    <xf numFmtId="14" fontId="3" fillId="0" borderId="0" xfId="0" applyNumberFormat="1" applyFont="1" applyAlignment="1" applyProtection="1">
      <alignment horizontal="left" vertical="center" wrapText="1"/>
      <protection locked="0"/>
    </xf>
    <xf numFmtId="0" fontId="0" fillId="2" borderId="0" xfId="0" applyFill="1" applyAlignment="1">
      <alignment vertical="center"/>
    </xf>
    <xf numFmtId="0" fontId="18" fillId="3" borderId="1" xfId="0" applyFont="1"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20" fillId="2" borderId="0" xfId="0" applyFont="1" applyFill="1" applyAlignment="1">
      <alignment vertical="center"/>
    </xf>
    <xf numFmtId="0" fontId="13" fillId="2" borderId="0" xfId="0" applyFont="1" applyFill="1" applyAlignment="1">
      <alignment vertical="center"/>
    </xf>
    <xf numFmtId="0" fontId="21" fillId="2" borderId="0" xfId="0" applyFont="1" applyFill="1" applyAlignment="1">
      <alignment vertical="center"/>
    </xf>
    <xf numFmtId="43" fontId="0" fillId="2" borderId="59" xfId="1" applyFont="1" applyFill="1" applyBorder="1"/>
    <xf numFmtId="0" fontId="0" fillId="2" borderId="0" xfId="0" applyFill="1" applyAlignment="1">
      <alignment vertical="center" wrapText="1"/>
    </xf>
    <xf numFmtId="0" fontId="23" fillId="2" borderId="0" xfId="0" applyFont="1" applyFill="1" applyAlignment="1">
      <alignment vertical="center" wrapText="1"/>
    </xf>
    <xf numFmtId="0" fontId="18" fillId="2" borderId="0" xfId="0" applyFont="1" applyFill="1"/>
    <xf numFmtId="0" fontId="18" fillId="2" borderId="48" xfId="0" applyFont="1" applyFill="1" applyBorder="1"/>
    <xf numFmtId="0" fontId="7" fillId="2" borderId="0" xfId="0" applyFont="1" applyFill="1"/>
    <xf numFmtId="0" fontId="2" fillId="2" borderId="35" xfId="0" applyFont="1" applyFill="1" applyBorder="1" applyAlignment="1" applyProtection="1">
      <alignment horizontal="left" vertical="center"/>
      <protection locked="0"/>
    </xf>
    <xf numFmtId="0" fontId="9" fillId="3" borderId="57" xfId="0" applyFont="1" applyFill="1" applyBorder="1" applyAlignment="1">
      <alignment horizontal="left" vertical="center"/>
    </xf>
    <xf numFmtId="0" fontId="9" fillId="3" borderId="19" xfId="0" applyFont="1" applyFill="1" applyBorder="1" applyAlignment="1">
      <alignment horizontal="left" vertical="center"/>
    </xf>
    <xf numFmtId="0" fontId="0" fillId="0" borderId="0" xfId="0" applyAlignment="1">
      <alignment vertical="center"/>
    </xf>
    <xf numFmtId="0" fontId="2" fillId="4" borderId="6" xfId="0" applyFont="1" applyFill="1" applyBorder="1" applyAlignment="1">
      <alignment vertical="center"/>
    </xf>
    <xf numFmtId="0" fontId="2" fillId="4" borderId="5" xfId="0" applyFont="1" applyFill="1" applyBorder="1" applyAlignment="1">
      <alignment vertical="center"/>
    </xf>
    <xf numFmtId="0" fontId="8" fillId="4" borderId="5" xfId="0" applyFont="1" applyFill="1" applyBorder="1" applyAlignment="1">
      <alignment vertical="center"/>
    </xf>
    <xf numFmtId="0" fontId="8" fillId="4" borderId="10" xfId="0" applyFont="1" applyFill="1" applyBorder="1" applyAlignment="1">
      <alignment vertical="center"/>
    </xf>
    <xf numFmtId="0" fontId="12" fillId="4" borderId="6" xfId="0" applyFont="1" applyFill="1" applyBorder="1" applyAlignment="1">
      <alignment vertical="center"/>
    </xf>
    <xf numFmtId="0" fontId="9" fillId="3" borderId="27" xfId="0" applyFont="1" applyFill="1" applyBorder="1" applyAlignment="1">
      <alignment vertical="center"/>
    </xf>
    <xf numFmtId="0" fontId="2" fillId="2" borderId="3" xfId="0" applyFont="1" applyFill="1" applyBorder="1" applyAlignment="1">
      <alignment vertical="center"/>
    </xf>
    <xf numFmtId="0" fontId="9" fillId="3" borderId="36" xfId="0" applyFont="1" applyFill="1" applyBorder="1" applyAlignment="1">
      <alignment vertical="center"/>
    </xf>
    <xf numFmtId="0" fontId="9" fillId="3" borderId="42" xfId="0" applyFont="1" applyFill="1" applyBorder="1" applyAlignment="1">
      <alignment vertical="center"/>
    </xf>
    <xf numFmtId="0" fontId="9" fillId="3" borderId="37" xfId="0" applyFont="1" applyFill="1" applyBorder="1" applyAlignment="1">
      <alignment vertical="center"/>
    </xf>
    <xf numFmtId="0" fontId="9" fillId="3" borderId="31" xfId="0" applyFont="1" applyFill="1" applyBorder="1"/>
    <xf numFmtId="0" fontId="9" fillId="3" borderId="24" xfId="0" applyFont="1" applyFill="1" applyBorder="1" applyAlignment="1">
      <alignment vertical="center"/>
    </xf>
    <xf numFmtId="0" fontId="17" fillId="5" borderId="2" xfId="0" applyFont="1" applyFill="1" applyBorder="1" applyAlignment="1">
      <alignment vertical="center"/>
    </xf>
    <xf numFmtId="0" fontId="2" fillId="5" borderId="3" xfId="0" applyFont="1" applyFill="1" applyBorder="1" applyAlignment="1">
      <alignment vertical="center"/>
    </xf>
    <xf numFmtId="0" fontId="2" fillId="5" borderId="4" xfId="0" applyFont="1" applyFill="1" applyBorder="1" applyAlignment="1">
      <alignment vertical="center"/>
    </xf>
    <xf numFmtId="0" fontId="9" fillId="3" borderId="34" xfId="0" applyFont="1" applyFill="1" applyBorder="1" applyAlignment="1">
      <alignment vertical="center"/>
    </xf>
    <xf numFmtId="0" fontId="9" fillId="3" borderId="16" xfId="0" applyFont="1" applyFill="1" applyBorder="1" applyAlignment="1">
      <alignment vertical="center"/>
    </xf>
    <xf numFmtId="0" fontId="9" fillId="3" borderId="14" xfId="0" applyFont="1" applyFill="1" applyBorder="1" applyAlignment="1">
      <alignment vertical="center"/>
    </xf>
    <xf numFmtId="0" fontId="9" fillId="3" borderId="39" xfId="0" applyFont="1" applyFill="1" applyBorder="1" applyAlignment="1">
      <alignment vertical="center"/>
    </xf>
    <xf numFmtId="0" fontId="2" fillId="2" borderId="5" xfId="0" applyFont="1" applyFill="1" applyBorder="1" applyAlignment="1">
      <alignment vertical="center"/>
    </xf>
    <xf numFmtId="0" fontId="9" fillId="3" borderId="56" xfId="0" applyFont="1" applyFill="1" applyBorder="1" applyAlignment="1">
      <alignment vertical="center"/>
    </xf>
    <xf numFmtId="0" fontId="9" fillId="3" borderId="5" xfId="0" applyFont="1" applyFill="1" applyBorder="1" applyAlignment="1">
      <alignment horizontal="center" vertical="center"/>
    </xf>
    <xf numFmtId="0" fontId="8" fillId="5" borderId="42" xfId="0" applyFont="1" applyFill="1" applyBorder="1" applyAlignment="1">
      <alignment vertical="center"/>
    </xf>
    <xf numFmtId="0" fontId="9" fillId="3" borderId="32" xfId="0" applyFont="1" applyFill="1" applyBorder="1" applyAlignment="1">
      <alignment vertical="center"/>
    </xf>
    <xf numFmtId="0" fontId="8" fillId="5" borderId="1" xfId="0" applyFont="1" applyFill="1" applyBorder="1" applyAlignment="1">
      <alignment vertical="center"/>
    </xf>
    <xf numFmtId="0" fontId="8" fillId="8" borderId="2"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8" borderId="44" xfId="0" applyFont="1" applyFill="1" applyBorder="1" applyAlignment="1">
      <alignment horizontal="center" vertical="center" wrapText="1"/>
    </xf>
    <xf numFmtId="0" fontId="8" fillId="8" borderId="43" xfId="0" applyFont="1" applyFill="1" applyBorder="1" applyAlignment="1">
      <alignment horizontal="center" vertical="center" wrapText="1"/>
    </xf>
    <xf numFmtId="0" fontId="8" fillId="4" borderId="1" xfId="0" applyFont="1" applyFill="1" applyBorder="1" applyAlignment="1">
      <alignment vertical="center"/>
    </xf>
    <xf numFmtId="0" fontId="8" fillId="2" borderId="0" xfId="0" applyFont="1" applyFill="1" applyAlignment="1">
      <alignment vertical="center"/>
    </xf>
    <xf numFmtId="164" fontId="8" fillId="4" borderId="1" xfId="0" applyNumberFormat="1" applyFont="1" applyFill="1" applyBorder="1" applyAlignment="1">
      <alignment vertical="center"/>
    </xf>
    <xf numFmtId="164" fontId="20" fillId="2" borderId="0" xfId="0" applyNumberFormat="1" applyFont="1" applyFill="1" applyAlignment="1">
      <alignment vertical="center"/>
    </xf>
    <xf numFmtId="9" fontId="8" fillId="4" borderId="1" xfId="2" applyFont="1" applyFill="1" applyBorder="1" applyAlignment="1" applyProtection="1">
      <alignment vertical="center"/>
    </xf>
    <xf numFmtId="0" fontId="2" fillId="2" borderId="0" xfId="0" applyFont="1" applyFill="1" applyAlignment="1">
      <alignment horizontal="center" vertical="center"/>
    </xf>
    <xf numFmtId="43" fontId="8" fillId="4" borderId="1" xfId="0" applyNumberFormat="1" applyFont="1" applyFill="1" applyBorder="1" applyAlignment="1">
      <alignment vertical="center"/>
    </xf>
    <xf numFmtId="0" fontId="2" fillId="4" borderId="10" xfId="0" applyFont="1" applyFill="1" applyBorder="1"/>
    <xf numFmtId="0" fontId="8" fillId="2" borderId="0" xfId="0" applyFont="1" applyFill="1"/>
    <xf numFmtId="43" fontId="8" fillId="4" borderId="1" xfId="1" applyFont="1" applyFill="1" applyBorder="1" applyAlignment="1" applyProtection="1">
      <alignment vertical="center"/>
    </xf>
    <xf numFmtId="0" fontId="8" fillId="4" borderId="5" xfId="0" applyFont="1" applyFill="1" applyBorder="1" applyAlignment="1">
      <alignment horizontal="right" vertical="center"/>
    </xf>
    <xf numFmtId="0" fontId="9" fillId="3" borderId="27" xfId="0" applyFont="1" applyFill="1" applyBorder="1" applyAlignment="1">
      <alignment vertical="center" wrapText="1"/>
    </xf>
    <xf numFmtId="0" fontId="9" fillId="3" borderId="2" xfId="0" applyFont="1" applyFill="1" applyBorder="1" applyAlignment="1">
      <alignment vertical="center" wrapText="1"/>
    </xf>
    <xf numFmtId="0" fontId="9" fillId="3" borderId="29" xfId="0" applyFont="1" applyFill="1" applyBorder="1" applyAlignment="1">
      <alignment vertical="center" wrapText="1"/>
    </xf>
    <xf numFmtId="43" fontId="8" fillId="4" borderId="13" xfId="0" applyNumberFormat="1" applyFont="1" applyFill="1" applyBorder="1" applyAlignment="1">
      <alignment vertical="center"/>
    </xf>
    <xf numFmtId="0" fontId="8" fillId="2" borderId="0" xfId="0" applyFont="1" applyFill="1" applyAlignment="1">
      <alignment horizontal="right" vertical="center"/>
    </xf>
    <xf numFmtId="43" fontId="8" fillId="2" borderId="0" xfId="0" applyNumberFormat="1" applyFont="1" applyFill="1" applyAlignment="1">
      <alignment vertical="center"/>
    </xf>
    <xf numFmtId="0" fontId="9" fillId="2" borderId="0" xfId="0" applyFont="1" applyFill="1" applyAlignment="1">
      <alignment horizontal="left" vertical="center"/>
    </xf>
    <xf numFmtId="0" fontId="16" fillId="2" borderId="0" xfId="0" applyFont="1" applyFill="1" applyAlignment="1">
      <alignment horizontal="left" vertical="center" wrapText="1"/>
    </xf>
    <xf numFmtId="0" fontId="9" fillId="3" borderId="24" xfId="0" applyFont="1" applyFill="1" applyBorder="1" applyAlignment="1">
      <alignment vertical="center" wrapText="1"/>
    </xf>
    <xf numFmtId="0" fontId="9" fillId="3" borderId="31" xfId="0" applyFont="1" applyFill="1" applyBorder="1" applyAlignment="1">
      <alignment vertical="center" wrapText="1"/>
    </xf>
    <xf numFmtId="0" fontId="9" fillId="3" borderId="1" xfId="0" applyFont="1" applyFill="1" applyBorder="1" applyAlignment="1">
      <alignment vertical="center"/>
    </xf>
    <xf numFmtId="0" fontId="9" fillId="3" borderId="22" xfId="0" applyFont="1" applyFill="1" applyBorder="1" applyAlignment="1">
      <alignment horizontal="left" vertical="center"/>
    </xf>
    <xf numFmtId="0" fontId="9" fillId="2" borderId="0" xfId="0" applyFont="1" applyFill="1" applyAlignment="1">
      <alignment horizontal="center" vertical="center"/>
    </xf>
    <xf numFmtId="0" fontId="9" fillId="3" borderId="33" xfId="0" applyFont="1" applyFill="1" applyBorder="1" applyAlignment="1">
      <alignment horizontal="left" vertical="center"/>
    </xf>
    <xf numFmtId="0" fontId="7" fillId="2" borderId="0" xfId="0" applyFont="1" applyFill="1" applyAlignment="1">
      <alignment vertical="center"/>
    </xf>
    <xf numFmtId="0" fontId="8" fillId="8" borderId="2" xfId="0" applyFont="1" applyFill="1" applyBorder="1" applyAlignment="1">
      <alignment horizontal="right" vertical="center"/>
    </xf>
    <xf numFmtId="0" fontId="8" fillId="6" borderId="2" xfId="0" applyFont="1" applyFill="1" applyBorder="1" applyAlignment="1">
      <alignment horizontal="right" vertical="center"/>
    </xf>
    <xf numFmtId="0" fontId="15" fillId="2" borderId="0" xfId="0" applyFont="1" applyFill="1" applyAlignment="1">
      <alignment horizontal="center" vertical="center" wrapText="1"/>
    </xf>
    <xf numFmtId="0" fontId="12" fillId="2" borderId="0" xfId="0" applyFont="1" applyFill="1" applyAlignment="1">
      <alignment vertical="center"/>
    </xf>
    <xf numFmtId="0" fontId="8" fillId="8" borderId="0" xfId="0" applyFont="1" applyFill="1" applyAlignment="1">
      <alignment horizontal="center" vertical="center"/>
    </xf>
    <xf numFmtId="0" fontId="8" fillId="8" borderId="0" xfId="0" applyFont="1" applyFill="1" applyAlignment="1">
      <alignment horizontal="center" vertical="center" wrapText="1"/>
    </xf>
    <xf numFmtId="0" fontId="8" fillId="8" borderId="1" xfId="0" applyFont="1" applyFill="1" applyBorder="1" applyAlignment="1">
      <alignment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2" fillId="4" borderId="5" xfId="0" applyFont="1" applyFill="1" applyBorder="1" applyAlignment="1">
      <alignment horizontal="center" vertical="center"/>
    </xf>
    <xf numFmtId="0" fontId="9" fillId="3" borderId="6" xfId="0" applyFont="1" applyFill="1" applyBorder="1" applyAlignment="1">
      <alignment vertical="center"/>
    </xf>
    <xf numFmtId="0" fontId="7" fillId="4" borderId="6" xfId="0" applyFont="1" applyFill="1" applyBorder="1" applyAlignment="1">
      <alignment vertical="center"/>
    </xf>
    <xf numFmtId="0" fontId="7" fillId="4" borderId="5" xfId="0" applyFont="1" applyFill="1" applyBorder="1" applyAlignment="1">
      <alignment vertical="center"/>
    </xf>
    <xf numFmtId="0" fontId="7" fillId="4" borderId="5" xfId="0" applyFont="1" applyFill="1" applyBorder="1"/>
    <xf numFmtId="0" fontId="9" fillId="3" borderId="1" xfId="0" applyFont="1" applyFill="1" applyBorder="1" applyAlignment="1">
      <alignment horizontal="center" vertical="center"/>
    </xf>
    <xf numFmtId="0" fontId="8" fillId="8" borderId="1" xfId="0" applyFont="1" applyFill="1" applyBorder="1" applyAlignment="1">
      <alignment horizontal="left" vertical="center"/>
    </xf>
    <xf numFmtId="43" fontId="8" fillId="4" borderId="1" xfId="1" applyFont="1" applyFill="1" applyBorder="1" applyProtection="1"/>
    <xf numFmtId="0" fontId="2" fillId="4" borderId="6" xfId="0" applyFont="1" applyFill="1" applyBorder="1"/>
    <xf numFmtId="0" fontId="12" fillId="4" borderId="6" xfId="0" applyFont="1" applyFill="1" applyBorder="1" applyAlignment="1">
      <alignment horizontal="left" vertical="center"/>
    </xf>
    <xf numFmtId="0" fontId="9" fillId="3" borderId="34" xfId="0" applyFont="1" applyFill="1" applyBorder="1" applyAlignment="1">
      <alignment horizontal="left" vertical="center"/>
    </xf>
    <xf numFmtId="0" fontId="9" fillId="3" borderId="39" xfId="0" applyFont="1" applyFill="1" applyBorder="1" applyAlignment="1">
      <alignment vertical="center" wrapText="1"/>
    </xf>
    <xf numFmtId="0" fontId="9" fillId="3" borderId="16" xfId="0" applyFont="1" applyFill="1" applyBorder="1" applyAlignment="1">
      <alignment vertical="center" wrapText="1"/>
    </xf>
    <xf numFmtId="0" fontId="9" fillId="3" borderId="32" xfId="0" applyFont="1" applyFill="1" applyBorder="1" applyAlignment="1">
      <alignment vertical="center" wrapText="1"/>
    </xf>
    <xf numFmtId="0" fontId="9" fillId="3" borderId="14" xfId="0" applyFont="1" applyFill="1" applyBorder="1" applyAlignment="1">
      <alignment vertical="center" wrapText="1"/>
    </xf>
    <xf numFmtId="0" fontId="9" fillId="3" borderId="14" xfId="0" applyFont="1" applyFill="1" applyBorder="1" applyAlignment="1">
      <alignment horizontal="left" vertical="center"/>
    </xf>
    <xf numFmtId="0" fontId="2" fillId="0" borderId="0" xfId="0" applyFont="1" applyAlignment="1">
      <alignment horizontal="left" vertical="center" wrapText="1"/>
    </xf>
    <xf numFmtId="0" fontId="18" fillId="3" borderId="1" xfId="0" applyFont="1" applyFill="1" applyBorder="1"/>
    <xf numFmtId="0" fontId="12" fillId="4" borderId="5" xfId="0" applyFont="1" applyFill="1" applyBorder="1"/>
    <xf numFmtId="0" fontId="12" fillId="4" borderId="10" xfId="0" applyFont="1" applyFill="1" applyBorder="1"/>
    <xf numFmtId="0" fontId="25" fillId="2" borderId="0" xfId="0" applyFont="1" applyFill="1"/>
    <xf numFmtId="0" fontId="8" fillId="8" borderId="1" xfId="0" applyFont="1" applyFill="1" applyBorder="1" applyAlignment="1">
      <alignment horizontal="left" vertical="center" wrapText="1"/>
    </xf>
    <xf numFmtId="0" fontId="24" fillId="4" borderId="1" xfId="0" applyFont="1" applyFill="1" applyBorder="1" applyAlignment="1">
      <alignment vertical="center" wrapText="1"/>
    </xf>
    <xf numFmtId="43" fontId="7" fillId="2" borderId="0" xfId="0" applyNumberFormat="1" applyFont="1" applyFill="1"/>
    <xf numFmtId="14" fontId="8" fillId="4" borderId="1" xfId="0" applyNumberFormat="1" applyFont="1" applyFill="1" applyBorder="1" applyAlignment="1">
      <alignment horizontal="center" vertical="center"/>
    </xf>
    <xf numFmtId="43" fontId="13" fillId="2" borderId="0" xfId="0" applyNumberFormat="1" applyFont="1" applyFill="1" applyAlignment="1">
      <alignment vertical="center"/>
    </xf>
    <xf numFmtId="164" fontId="13" fillId="2" borderId="0" xfId="0" applyNumberFormat="1" applyFont="1" applyFill="1" applyAlignment="1">
      <alignment vertical="center"/>
    </xf>
    <xf numFmtId="9" fontId="13" fillId="2" borderId="0" xfId="2" applyFont="1" applyFill="1" applyBorder="1" applyAlignment="1">
      <alignment vertical="center"/>
    </xf>
    <xf numFmtId="164" fontId="13" fillId="2" borderId="0" xfId="1" applyNumberFormat="1" applyFont="1" applyFill="1" applyBorder="1" applyAlignment="1">
      <alignment vertical="center"/>
    </xf>
    <xf numFmtId="164" fontId="13" fillId="2" borderId="0" xfId="1" applyNumberFormat="1" applyFont="1" applyFill="1" applyBorder="1" applyAlignment="1">
      <alignment horizontal="center" vertical="center"/>
    </xf>
    <xf numFmtId="166" fontId="13" fillId="2" borderId="0" xfId="0" applyNumberFormat="1" applyFont="1" applyFill="1" applyAlignment="1">
      <alignment vertical="center"/>
    </xf>
    <xf numFmtId="165" fontId="13" fillId="2" borderId="0" xfId="0" applyNumberFormat="1" applyFont="1" applyFill="1" applyAlignment="1">
      <alignment vertical="center"/>
    </xf>
    <xf numFmtId="165" fontId="13" fillId="2" borderId="0" xfId="1" applyNumberFormat="1" applyFont="1" applyFill="1" applyBorder="1" applyAlignment="1">
      <alignment horizontal="center" vertical="center"/>
    </xf>
    <xf numFmtId="43" fontId="0" fillId="2" borderId="0" xfId="0" applyNumberFormat="1" applyFill="1" applyAlignment="1">
      <alignment vertical="center"/>
    </xf>
    <xf numFmtId="43" fontId="0" fillId="2" borderId="0" xfId="1" applyFont="1" applyFill="1" applyAlignment="1">
      <alignment vertical="center"/>
    </xf>
    <xf numFmtId="0" fontId="18" fillId="3" borderId="0" xfId="0" applyFont="1" applyFill="1" applyAlignment="1">
      <alignment vertical="center" wrapText="1"/>
    </xf>
    <xf numFmtId="164" fontId="0" fillId="2" borderId="0" xfId="0" applyNumberFormat="1" applyFill="1" applyAlignment="1">
      <alignment vertical="center"/>
    </xf>
    <xf numFmtId="9" fontId="0" fillId="2" borderId="0" xfId="2" applyFont="1" applyFill="1" applyAlignment="1">
      <alignment vertical="center"/>
    </xf>
    <xf numFmtId="164" fontId="0" fillId="2" borderId="1" xfId="0" applyNumberFormat="1" applyFill="1" applyBorder="1" applyAlignment="1">
      <alignment vertical="center"/>
    </xf>
    <xf numFmtId="9" fontId="0" fillId="2" borderId="1" xfId="2" applyFont="1" applyFill="1" applyBorder="1" applyAlignment="1">
      <alignment vertical="center"/>
    </xf>
    <xf numFmtId="0" fontId="0" fillId="2" borderId="1" xfId="0" applyFill="1" applyBorder="1" applyAlignment="1">
      <alignment horizontal="center" vertical="center"/>
    </xf>
    <xf numFmtId="164" fontId="0" fillId="2" borderId="0" xfId="1" applyNumberFormat="1" applyFont="1" applyFill="1" applyAlignment="1">
      <alignment vertical="center"/>
    </xf>
    <xf numFmtId="0" fontId="8" fillId="8" borderId="60" xfId="0" applyFont="1" applyFill="1" applyBorder="1" applyAlignment="1">
      <alignment horizontal="center" vertical="center" wrapText="1"/>
    </xf>
    <xf numFmtId="0" fontId="8" fillId="8" borderId="60" xfId="0" applyFont="1" applyFill="1" applyBorder="1" applyAlignment="1">
      <alignment horizontal="center" vertical="center"/>
    </xf>
    <xf numFmtId="0" fontId="2" fillId="2" borderId="0" xfId="0" applyFont="1" applyFill="1" applyAlignment="1" applyProtection="1">
      <alignment horizontal="left" vertical="center"/>
      <protection locked="0"/>
    </xf>
    <xf numFmtId="0" fontId="9" fillId="3" borderId="26" xfId="0" applyFont="1" applyFill="1" applyBorder="1" applyAlignment="1">
      <alignment vertical="center" wrapText="1"/>
    </xf>
    <xf numFmtId="0" fontId="9" fillId="3" borderId="15" xfId="0" applyFont="1" applyFill="1" applyBorder="1" applyAlignment="1">
      <alignment vertical="center" wrapText="1"/>
    </xf>
    <xf numFmtId="0" fontId="9" fillId="3" borderId="61" xfId="0" applyFont="1" applyFill="1" applyBorder="1" applyAlignment="1">
      <alignment vertical="center"/>
    </xf>
    <xf numFmtId="0" fontId="9" fillId="2" borderId="0" xfId="0" applyFont="1" applyFill="1" applyAlignment="1">
      <alignment vertical="center"/>
    </xf>
    <xf numFmtId="0" fontId="16" fillId="2" borderId="0" xfId="0" applyFont="1" applyFill="1" applyAlignment="1">
      <alignment horizontal="left" vertical="center"/>
    </xf>
    <xf numFmtId="0" fontId="8" fillId="2" borderId="1" xfId="0" applyFont="1" applyFill="1" applyBorder="1" applyAlignment="1" applyProtection="1">
      <alignment vertical="center"/>
      <protection locked="0"/>
    </xf>
    <xf numFmtId="0" fontId="18" fillId="3" borderId="62" xfId="0" applyFont="1" applyFill="1" applyBorder="1"/>
    <xf numFmtId="0" fontId="0" fillId="2" borderId="67" xfId="0" applyFill="1" applyBorder="1"/>
    <xf numFmtId="0" fontId="27" fillId="2" borderId="65" xfId="0" applyFont="1" applyFill="1" applyBorder="1"/>
    <xf numFmtId="0" fontId="0" fillId="2" borderId="65" xfId="0" applyFill="1" applyBorder="1"/>
    <xf numFmtId="0" fontId="8" fillId="4" borderId="10" xfId="0" applyFont="1" applyFill="1" applyBorder="1" applyAlignment="1">
      <alignment horizontal="right"/>
    </xf>
    <xf numFmtId="1" fontId="2" fillId="2" borderId="0" xfId="0" applyNumberFormat="1" applyFont="1" applyFill="1"/>
    <xf numFmtId="0" fontId="8" fillId="8" borderId="0" xfId="0" applyFont="1" applyFill="1"/>
    <xf numFmtId="0" fontId="0" fillId="2" borderId="1" xfId="0" applyFill="1" applyBorder="1"/>
    <xf numFmtId="0" fontId="8" fillId="4" borderId="10" xfId="0" applyFont="1" applyFill="1" applyBorder="1" applyAlignment="1">
      <alignment horizontal="right" vertical="center"/>
    </xf>
    <xf numFmtId="14" fontId="8" fillId="2" borderId="0" xfId="0" applyNumberFormat="1" applyFont="1" applyFill="1"/>
    <xf numFmtId="0" fontId="8" fillId="5" borderId="2" xfId="0" applyFont="1" applyFill="1" applyBorder="1" applyAlignment="1">
      <alignment vertical="center" wrapText="1"/>
    </xf>
    <xf numFmtId="14" fontId="8" fillId="2" borderId="1" xfId="0" applyNumberFormat="1" applyFont="1" applyFill="1" applyBorder="1" applyAlignment="1" applyProtection="1">
      <alignment vertical="center"/>
      <protection locked="0"/>
    </xf>
    <xf numFmtId="0" fontId="8" fillId="8" borderId="2" xfId="0" applyFont="1" applyFill="1" applyBorder="1" applyAlignment="1">
      <alignment vertical="center" wrapText="1"/>
    </xf>
    <xf numFmtId="43" fontId="0" fillId="2" borderId="1" xfId="1" applyFont="1" applyFill="1" applyBorder="1"/>
    <xf numFmtId="0" fontId="32" fillId="9" borderId="1" xfId="4" applyBorder="1"/>
    <xf numFmtId="0" fontId="9" fillId="3" borderId="68" xfId="0" applyFont="1" applyFill="1" applyBorder="1" applyAlignment="1">
      <alignment vertical="center" wrapText="1"/>
    </xf>
    <xf numFmtId="0" fontId="8" fillId="5" borderId="1" xfId="0" applyFont="1" applyFill="1" applyBorder="1"/>
    <xf numFmtId="43" fontId="0" fillId="2" borderId="0" xfId="1" applyFont="1" applyFill="1" applyBorder="1"/>
    <xf numFmtId="0" fontId="0" fillId="2" borderId="0" xfId="0" applyFill="1" applyAlignment="1">
      <alignment wrapText="1"/>
    </xf>
    <xf numFmtId="0" fontId="32" fillId="2" borderId="0" xfId="4" applyFill="1" applyBorder="1"/>
    <xf numFmtId="0" fontId="18" fillId="3" borderId="42" xfId="0" applyFont="1" applyFill="1" applyBorder="1"/>
    <xf numFmtId="0" fontId="9" fillId="3" borderId="1" xfId="0" applyFont="1" applyFill="1" applyBorder="1" applyAlignment="1">
      <alignment vertical="center" wrapText="1"/>
    </xf>
    <xf numFmtId="0" fontId="34" fillId="2" borderId="0" xfId="0" applyFont="1" applyFill="1" applyAlignment="1">
      <alignment wrapText="1"/>
    </xf>
    <xf numFmtId="0" fontId="2" fillId="2" borderId="1" xfId="0" applyFont="1" applyFill="1" applyBorder="1" applyProtection="1">
      <protection locked="0"/>
    </xf>
    <xf numFmtId="0" fontId="8" fillId="2" borderId="42"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left" vertical="center"/>
      <protection locked="0"/>
    </xf>
    <xf numFmtId="0" fontId="9" fillId="3" borderId="69" xfId="0" applyFont="1" applyFill="1" applyBorder="1" applyAlignment="1">
      <alignment horizontal="left" vertical="center"/>
    </xf>
    <xf numFmtId="0" fontId="14" fillId="5" borderId="1" xfId="0" applyFont="1" applyFill="1" applyBorder="1" applyAlignment="1">
      <alignment horizontal="left" vertical="center"/>
    </xf>
    <xf numFmtId="0" fontId="2" fillId="2" borderId="7" xfId="0" applyFont="1" applyFill="1" applyBorder="1"/>
    <xf numFmtId="0" fontId="8" fillId="5" borderId="11" xfId="0" applyFont="1" applyFill="1" applyBorder="1"/>
    <xf numFmtId="0" fontId="19" fillId="3" borderId="42" xfId="0" applyFont="1" applyFill="1" applyBorder="1"/>
    <xf numFmtId="0" fontId="19" fillId="3" borderId="16" xfId="0" applyFont="1" applyFill="1" applyBorder="1"/>
    <xf numFmtId="0" fontId="19" fillId="3" borderId="39" xfId="0" applyFont="1" applyFill="1" applyBorder="1"/>
    <xf numFmtId="0" fontId="8" fillId="4" borderId="6" xfId="0" applyFont="1" applyFill="1" applyBorder="1"/>
    <xf numFmtId="0" fontId="7" fillId="4" borderId="10" xfId="0" applyFont="1" applyFill="1" applyBorder="1"/>
    <xf numFmtId="0" fontId="9" fillId="3" borderId="28" xfId="0" applyFont="1" applyFill="1" applyBorder="1" applyAlignment="1">
      <alignment vertical="center" wrapText="1"/>
    </xf>
    <xf numFmtId="0" fontId="2" fillId="2" borderId="0" xfId="0" applyFont="1" applyFill="1" applyAlignment="1">
      <alignment horizontal="left" vertical="center" wrapText="1"/>
    </xf>
    <xf numFmtId="164" fontId="8" fillId="2" borderId="0" xfId="0" applyNumberFormat="1" applyFont="1" applyFill="1" applyAlignment="1">
      <alignment vertical="center"/>
    </xf>
    <xf numFmtId="0" fontId="8" fillId="4" borderId="1" xfId="0" applyFont="1" applyFill="1" applyBorder="1" applyAlignment="1">
      <alignment horizontal="left" vertical="center"/>
    </xf>
    <xf numFmtId="0" fontId="8" fillId="4" borderId="2" xfId="0" applyFont="1" applyFill="1" applyBorder="1" applyAlignment="1">
      <alignment vertical="center"/>
    </xf>
    <xf numFmtId="0" fontId="8" fillId="4" borderId="1" xfId="0" applyFont="1" applyFill="1" applyBorder="1" applyAlignment="1">
      <alignment horizontal="center" vertical="center" wrapText="1"/>
    </xf>
    <xf numFmtId="164" fontId="8" fillId="4" borderId="1" xfId="1" applyNumberFormat="1" applyFont="1" applyFill="1" applyBorder="1" applyAlignment="1" applyProtection="1">
      <alignment vertical="center"/>
    </xf>
    <xf numFmtId="0" fontId="8" fillId="5" borderId="42" xfId="0" applyFont="1" applyFill="1" applyBorder="1" applyAlignment="1">
      <alignment horizontal="center" vertical="center"/>
    </xf>
    <xf numFmtId="0" fontId="9" fillId="3" borderId="26" xfId="0" applyFont="1" applyFill="1" applyBorder="1" applyAlignment="1">
      <alignment horizontal="left" vertical="center" wrapText="1"/>
    </xf>
    <xf numFmtId="0" fontId="9" fillId="3" borderId="42" xfId="0" applyFont="1" applyFill="1" applyBorder="1" applyAlignment="1">
      <alignment vertical="center" wrapText="1"/>
    </xf>
    <xf numFmtId="164" fontId="8" fillId="4" borderId="1" xfId="1" applyNumberFormat="1" applyFont="1" applyFill="1" applyBorder="1" applyAlignment="1" applyProtection="1">
      <alignment vertical="top"/>
    </xf>
    <xf numFmtId="0" fontId="8" fillId="8" borderId="1" xfId="0" applyFont="1" applyFill="1" applyBorder="1" applyAlignment="1">
      <alignment horizontal="center"/>
    </xf>
    <xf numFmtId="0" fontId="8" fillId="5" borderId="1" xfId="0" applyFont="1" applyFill="1" applyBorder="1" applyAlignment="1">
      <alignment horizontal="center"/>
    </xf>
    <xf numFmtId="164" fontId="8" fillId="4" borderId="1" xfId="1" applyNumberFormat="1" applyFont="1" applyFill="1" applyBorder="1" applyProtection="1"/>
    <xf numFmtId="0" fontId="2" fillId="0" borderId="0" xfId="0" applyFont="1" applyAlignment="1">
      <alignment vertical="center" wrapText="1"/>
    </xf>
    <xf numFmtId="0" fontId="0" fillId="3" borderId="0" xfId="0" applyFill="1" applyAlignment="1">
      <alignment vertical="center"/>
    </xf>
    <xf numFmtId="0" fontId="8" fillId="4" borderId="0" xfId="0" applyFont="1" applyFill="1"/>
    <xf numFmtId="0" fontId="8" fillId="4" borderId="0" xfId="0" applyFont="1" applyFill="1" applyAlignment="1">
      <alignment vertical="center"/>
    </xf>
    <xf numFmtId="43" fontId="8" fillId="4" borderId="0" xfId="0" applyNumberFormat="1" applyFont="1" applyFill="1"/>
    <xf numFmtId="43" fontId="8" fillId="4" borderId="0" xfId="0" applyNumberFormat="1" applyFont="1" applyFill="1" applyAlignment="1">
      <alignment vertical="center"/>
    </xf>
    <xf numFmtId="0" fontId="8" fillId="2" borderId="1" xfId="0" applyFont="1" applyFill="1" applyBorder="1" applyAlignment="1" applyProtection="1">
      <alignment horizontal="center" vertical="center"/>
      <protection locked="0"/>
    </xf>
    <xf numFmtId="0" fontId="8" fillId="4" borderId="45" xfId="0" applyFont="1" applyFill="1" applyBorder="1" applyAlignment="1">
      <alignment horizontal="right" vertical="center"/>
    </xf>
    <xf numFmtId="0" fontId="8" fillId="4" borderId="20" xfId="0" applyFont="1" applyFill="1" applyBorder="1" applyAlignment="1">
      <alignment horizontal="right" vertical="center"/>
    </xf>
    <xf numFmtId="0" fontId="8" fillId="4" borderId="44" xfId="0" applyFont="1" applyFill="1" applyBorder="1" applyAlignment="1">
      <alignment horizontal="right" vertical="center"/>
    </xf>
    <xf numFmtId="0" fontId="8" fillId="8" borderId="11" xfId="0" applyFont="1" applyFill="1" applyBorder="1"/>
    <xf numFmtId="1" fontId="2" fillId="2" borderId="11" xfId="0" applyNumberFormat="1" applyFont="1" applyFill="1" applyBorder="1"/>
    <xf numFmtId="0" fontId="2" fillId="2" borderId="9" xfId="0" applyFont="1" applyFill="1" applyBorder="1" applyAlignment="1">
      <alignment vertical="center"/>
    </xf>
    <xf numFmtId="1" fontId="2" fillId="2" borderId="12" xfId="0" applyNumberFormat="1" applyFont="1" applyFill="1" applyBorder="1"/>
    <xf numFmtId="14" fontId="7" fillId="4" borderId="0" xfId="0" applyNumberFormat="1" applyFont="1" applyFill="1"/>
    <xf numFmtId="43" fontId="7" fillId="4" borderId="11" xfId="1" applyFont="1" applyFill="1" applyBorder="1" applyAlignment="1"/>
    <xf numFmtId="14" fontId="7" fillId="4" borderId="11" xfId="0" applyNumberFormat="1" applyFont="1" applyFill="1" applyBorder="1"/>
    <xf numFmtId="14" fontId="7" fillId="4" borderId="47" xfId="0" applyNumberFormat="1" applyFont="1" applyFill="1" applyBorder="1"/>
    <xf numFmtId="14" fontId="35" fillId="4" borderId="70" xfId="0" applyNumberFormat="1" applyFont="1" applyFill="1" applyBorder="1"/>
    <xf numFmtId="14" fontId="35" fillId="4" borderId="71" xfId="0" applyNumberFormat="1" applyFont="1" applyFill="1" applyBorder="1"/>
    <xf numFmtId="0" fontId="2" fillId="2" borderId="3" xfId="0" applyFont="1" applyFill="1" applyBorder="1"/>
    <xf numFmtId="0" fontId="37" fillId="0" borderId="0" xfId="0" applyFont="1" applyAlignment="1">
      <alignment vertical="center"/>
    </xf>
    <xf numFmtId="0" fontId="38" fillId="0" borderId="0" xfId="0" applyFont="1" applyAlignment="1">
      <alignment vertical="center"/>
    </xf>
    <xf numFmtId="0" fontId="39" fillId="0" borderId="0" xfId="0" applyFont="1" applyAlignment="1">
      <alignment vertical="center"/>
    </xf>
    <xf numFmtId="0" fontId="40" fillId="0" borderId="0" xfId="0" applyFont="1" applyAlignment="1">
      <alignment vertical="center"/>
    </xf>
    <xf numFmtId="0" fontId="43" fillId="0" borderId="0" xfId="0" applyFont="1"/>
    <xf numFmtId="0" fontId="37" fillId="2" borderId="0" xfId="0" applyFont="1" applyFill="1" applyAlignment="1">
      <alignment vertical="center"/>
    </xf>
    <xf numFmtId="0" fontId="38" fillId="2" borderId="0" xfId="0" applyFont="1" applyFill="1" applyAlignment="1">
      <alignment vertical="center"/>
    </xf>
    <xf numFmtId="0" fontId="39" fillId="2" borderId="0" xfId="0" applyFont="1" applyFill="1" applyAlignment="1">
      <alignment vertical="center"/>
    </xf>
    <xf numFmtId="0" fontId="40" fillId="2" borderId="0" xfId="0" applyFont="1" applyFill="1" applyAlignment="1">
      <alignment vertical="center"/>
    </xf>
    <xf numFmtId="0" fontId="2" fillId="2" borderId="0" xfId="0" applyFont="1" applyFill="1" applyAlignment="1">
      <alignment vertical="top" wrapText="1"/>
    </xf>
    <xf numFmtId="0" fontId="2" fillId="2" borderId="0" xfId="0" applyFont="1" applyFill="1" applyAlignment="1">
      <alignment vertical="center" wrapText="1"/>
    </xf>
    <xf numFmtId="0" fontId="36" fillId="2" borderId="0" xfId="0" applyFont="1" applyFill="1" applyAlignment="1">
      <alignment vertical="center" wrapText="1"/>
    </xf>
    <xf numFmtId="0" fontId="41" fillId="2" borderId="0" xfId="0" applyFont="1" applyFill="1" applyAlignment="1">
      <alignment vertical="center" wrapText="1"/>
    </xf>
    <xf numFmtId="0" fontId="42" fillId="2" borderId="0" xfId="0" applyFont="1" applyFill="1" applyAlignment="1">
      <alignment vertical="center" wrapText="1"/>
    </xf>
    <xf numFmtId="14" fontId="3" fillId="2" borderId="0" xfId="0" applyNumberFormat="1" applyFont="1" applyFill="1" applyAlignment="1">
      <alignment vertical="center" wrapText="1"/>
    </xf>
    <xf numFmtId="0" fontId="3" fillId="2" borderId="0" xfId="0" applyFont="1" applyFill="1" applyAlignment="1">
      <alignment vertical="top" wrapText="1"/>
    </xf>
    <xf numFmtId="0" fontId="43" fillId="2" borderId="0" xfId="0" applyFont="1" applyFill="1"/>
    <xf numFmtId="0" fontId="44" fillId="2" borderId="0" xfId="0" applyFont="1" applyFill="1"/>
    <xf numFmtId="0" fontId="45" fillId="2" borderId="0" xfId="0" applyFont="1" applyFill="1" applyAlignment="1">
      <alignment vertical="center" wrapText="1"/>
    </xf>
    <xf numFmtId="0" fontId="30" fillId="2" borderId="0" xfId="0" applyFont="1" applyFill="1"/>
    <xf numFmtId="0" fontId="30" fillId="0" borderId="0" xfId="0" applyFont="1"/>
    <xf numFmtId="0" fontId="30" fillId="2" borderId="0" xfId="0" applyFont="1" applyFill="1" applyAlignment="1">
      <alignment vertical="center"/>
    </xf>
    <xf numFmtId="0" fontId="30" fillId="0" borderId="0" xfId="0" applyFont="1" applyAlignment="1">
      <alignment vertical="center"/>
    </xf>
    <xf numFmtId="0" fontId="47" fillId="2" borderId="0" xfId="0" applyFont="1" applyFill="1"/>
    <xf numFmtId="0" fontId="7" fillId="2" borderId="0" xfId="0" applyFont="1" applyFill="1" applyAlignment="1" applyProtection="1">
      <alignment vertical="center"/>
      <protection locked="0"/>
    </xf>
    <xf numFmtId="14" fontId="8" fillId="2" borderId="0" xfId="0" applyNumberFormat="1" applyFont="1" applyFill="1" applyProtection="1">
      <protection locked="0"/>
    </xf>
    <xf numFmtId="14" fontId="8" fillId="2" borderId="1" xfId="0" applyNumberFormat="1" applyFont="1" applyFill="1" applyBorder="1" applyAlignment="1" applyProtection="1">
      <alignment horizontal="right" vertical="center"/>
      <protection locked="0"/>
    </xf>
    <xf numFmtId="0" fontId="2" fillId="2" borderId="29"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9" fillId="3" borderId="18" xfId="0" applyFont="1" applyFill="1" applyBorder="1" applyAlignment="1">
      <alignment horizontal="left" vertical="center"/>
    </xf>
    <xf numFmtId="0" fontId="2" fillId="2" borderId="32" xfId="0" applyFont="1" applyFill="1" applyBorder="1" applyAlignment="1">
      <alignment horizontal="left" vertical="center"/>
    </xf>
    <xf numFmtId="0" fontId="2" fillId="2" borderId="8" xfId="0" applyFont="1" applyFill="1" applyBorder="1" applyAlignment="1" applyProtection="1">
      <alignment horizontal="left" vertical="center"/>
      <protection locked="0"/>
    </xf>
    <xf numFmtId="0" fontId="2" fillId="2" borderId="17" xfId="0" applyFont="1" applyFill="1" applyBorder="1" applyAlignment="1">
      <alignment horizontal="left" vertical="center"/>
    </xf>
    <xf numFmtId="0" fontId="2" fillId="2" borderId="11" xfId="0" applyFont="1" applyFill="1" applyBorder="1" applyAlignment="1">
      <alignment horizontal="left" vertical="center"/>
    </xf>
    <xf numFmtId="0" fontId="9" fillId="3" borderId="16" xfId="0" applyFont="1" applyFill="1" applyBorder="1" applyAlignment="1">
      <alignment horizontal="left" vertical="center"/>
    </xf>
    <xf numFmtId="0" fontId="9" fillId="3" borderId="31" xfId="0" applyFont="1" applyFill="1" applyBorder="1" applyAlignment="1">
      <alignment horizontal="left" vertical="center"/>
    </xf>
    <xf numFmtId="0" fontId="9" fillId="3" borderId="15" xfId="0" applyFont="1" applyFill="1" applyBorder="1" applyAlignment="1">
      <alignment horizontal="left" vertical="center"/>
    </xf>
    <xf numFmtId="0" fontId="2" fillId="2" borderId="3" xfId="0" applyFont="1" applyFill="1" applyBorder="1" applyAlignment="1">
      <alignment horizontal="left" vertical="center"/>
    </xf>
    <xf numFmtId="0" fontId="17"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0" fillId="2" borderId="59" xfId="0" applyFill="1" applyBorder="1" applyAlignment="1">
      <alignment wrapText="1"/>
    </xf>
    <xf numFmtId="0" fontId="0" fillId="2" borderId="59" xfId="0" applyFill="1" applyBorder="1"/>
    <xf numFmtId="0" fontId="32" fillId="2" borderId="59" xfId="4" applyFill="1" applyBorder="1"/>
    <xf numFmtId="0" fontId="32" fillId="9" borderId="59" xfId="4" applyBorder="1"/>
    <xf numFmtId="0" fontId="8" fillId="2" borderId="1" xfId="0" applyFont="1" applyFill="1" applyBorder="1" applyAlignment="1" applyProtection="1">
      <alignment horizontal="left" vertical="center" wrapText="1"/>
      <protection locked="0"/>
    </xf>
    <xf numFmtId="0" fontId="48" fillId="2" borderId="0" xfId="0" applyFont="1" applyFill="1" applyAlignment="1">
      <alignment vertical="center"/>
    </xf>
    <xf numFmtId="0" fontId="48" fillId="2" borderId="0" xfId="0" applyFont="1" applyFill="1"/>
    <xf numFmtId="0" fontId="19" fillId="3" borderId="40" xfId="0" applyFont="1" applyFill="1" applyBorder="1"/>
    <xf numFmtId="14" fontId="7" fillId="2" borderId="1" xfId="0" applyNumberFormat="1" applyFont="1" applyFill="1" applyBorder="1" applyProtection="1">
      <protection locked="0"/>
    </xf>
    <xf numFmtId="14" fontId="7" fillId="4" borderId="11" xfId="0" applyNumberFormat="1" applyFont="1" applyFill="1" applyBorder="1" applyAlignment="1">
      <alignment vertical="center"/>
    </xf>
    <xf numFmtId="14" fontId="7" fillId="4" borderId="12" xfId="0" applyNumberFormat="1" applyFont="1" applyFill="1" applyBorder="1"/>
    <xf numFmtId="14" fontId="7" fillId="4" borderId="51" xfId="0" applyNumberFormat="1" applyFont="1" applyFill="1" applyBorder="1"/>
    <xf numFmtId="0" fontId="49" fillId="4" borderId="6" xfId="0" applyFont="1" applyFill="1" applyBorder="1" applyAlignment="1">
      <alignment vertical="center"/>
    </xf>
    <xf numFmtId="0" fontId="9" fillId="3" borderId="4" xfId="0" applyFont="1" applyFill="1" applyBorder="1" applyAlignment="1">
      <alignment horizontal="center" vertical="center"/>
    </xf>
    <xf numFmtId="0" fontId="9" fillId="3" borderId="68" xfId="0" applyFont="1" applyFill="1" applyBorder="1" applyAlignment="1">
      <alignment horizontal="left" vertical="center"/>
    </xf>
    <xf numFmtId="0" fontId="9" fillId="3" borderId="74" xfId="0" applyFont="1" applyFill="1" applyBorder="1" applyAlignment="1">
      <alignment vertical="center" wrapText="1"/>
    </xf>
    <xf numFmtId="0" fontId="16" fillId="2" borderId="9" xfId="0" applyFont="1" applyFill="1" applyBorder="1" applyAlignment="1">
      <alignment horizontal="left" vertical="center" wrapText="1"/>
    </xf>
    <xf numFmtId="0" fontId="50" fillId="0" borderId="0" xfId="0" applyFont="1" applyAlignment="1">
      <alignment vertical="center"/>
    </xf>
    <xf numFmtId="0" fontId="50" fillId="2" borderId="0" xfId="0" applyFont="1" applyFill="1"/>
    <xf numFmtId="0" fontId="51" fillId="2" borderId="0" xfId="0" applyFont="1" applyFill="1"/>
    <xf numFmtId="0" fontId="54" fillId="2" borderId="0" xfId="0" applyFont="1" applyFill="1"/>
    <xf numFmtId="0" fontId="50" fillId="0" borderId="0" xfId="0" applyFont="1"/>
    <xf numFmtId="0" fontId="51" fillId="0" borderId="0" xfId="0" applyFont="1"/>
    <xf numFmtId="0" fontId="52" fillId="0" borderId="0" xfId="0" applyFont="1"/>
    <xf numFmtId="0" fontId="53" fillId="0" borderId="0" xfId="0" applyFont="1"/>
    <xf numFmtId="0" fontId="52" fillId="0" borderId="0" xfId="0" applyFont="1" applyAlignment="1">
      <alignment horizontal="left"/>
    </xf>
    <xf numFmtId="0" fontId="18" fillId="3" borderId="0" xfId="0" applyFont="1" applyFill="1"/>
    <xf numFmtId="0" fontId="1" fillId="2" borderId="0" xfId="0" applyFont="1" applyFill="1"/>
    <xf numFmtId="14" fontId="8" fillId="2" borderId="0" xfId="0" applyNumberFormat="1" applyFont="1" applyFill="1" applyAlignment="1">
      <alignment horizontal="right"/>
    </xf>
    <xf numFmtId="0" fontId="8" fillId="4" borderId="8" xfId="0" applyFont="1" applyFill="1" applyBorder="1" applyAlignment="1">
      <alignment vertical="center"/>
    </xf>
    <xf numFmtId="14" fontId="8" fillId="4" borderId="9" xfId="0" applyNumberFormat="1" applyFont="1" applyFill="1" applyBorder="1" applyAlignment="1">
      <alignment vertical="center"/>
    </xf>
    <xf numFmtId="0" fontId="8" fillId="4" borderId="12" xfId="0" applyFont="1" applyFill="1" applyBorder="1" applyAlignment="1">
      <alignment vertical="center"/>
    </xf>
    <xf numFmtId="0" fontId="12" fillId="4" borderId="6" xfId="0" applyFont="1" applyFill="1" applyBorder="1" applyAlignment="1">
      <alignment horizontal="left" vertical="center" wrapText="1"/>
    </xf>
    <xf numFmtId="0" fontId="2" fillId="2" borderId="0" xfId="0" applyFont="1" applyFill="1" applyAlignment="1" applyProtection="1">
      <alignment vertical="center"/>
      <protection locked="0"/>
    </xf>
    <xf numFmtId="43" fontId="13" fillId="2" borderId="0" xfId="1" applyFont="1" applyFill="1" applyAlignment="1">
      <alignment vertical="center"/>
    </xf>
    <xf numFmtId="0" fontId="14" fillId="8" borderId="39" xfId="0" applyFont="1" applyFill="1" applyBorder="1" applyAlignment="1">
      <alignment vertical="center" wrapText="1"/>
    </xf>
    <xf numFmtId="0" fontId="14" fillId="8" borderId="14" xfId="0" applyFont="1" applyFill="1" applyBorder="1"/>
    <xf numFmtId="0" fontId="19" fillId="3" borderId="17" xfId="0" applyFont="1" applyFill="1" applyBorder="1"/>
    <xf numFmtId="0" fontId="8" fillId="8" borderId="39" xfId="0" applyFont="1" applyFill="1" applyBorder="1" applyAlignment="1">
      <alignment vertical="center"/>
    </xf>
    <xf numFmtId="0" fontId="8" fillId="8" borderId="16" xfId="0" applyFont="1" applyFill="1" applyBorder="1" applyAlignment="1">
      <alignment vertical="center"/>
    </xf>
    <xf numFmtId="43" fontId="7" fillId="2" borderId="0" xfId="1" applyFont="1" applyFill="1" applyAlignment="1">
      <alignment vertical="center"/>
    </xf>
    <xf numFmtId="164" fontId="7" fillId="2" borderId="0" xfId="0" applyNumberFormat="1" applyFont="1" applyFill="1" applyAlignment="1">
      <alignment vertical="center"/>
    </xf>
    <xf numFmtId="0" fontId="50" fillId="8" borderId="1" xfId="0" applyFont="1" applyFill="1" applyBorder="1" applyAlignment="1">
      <alignment horizontal="center" vertical="center"/>
    </xf>
    <xf numFmtId="2" fontId="0" fillId="2" borderId="1" xfId="0" applyNumberFormat="1" applyFill="1" applyBorder="1" applyAlignment="1">
      <alignment horizontal="right" vertical="center"/>
    </xf>
    <xf numFmtId="0" fontId="0" fillId="2" borderId="1" xfId="0" applyFill="1" applyBorder="1" applyAlignment="1">
      <alignment horizontal="right" vertical="center"/>
    </xf>
    <xf numFmtId="0" fontId="50" fillId="8" borderId="1" xfId="0" applyFont="1" applyFill="1" applyBorder="1" applyAlignment="1">
      <alignment horizontal="center" vertical="center" wrapText="1"/>
    </xf>
    <xf numFmtId="0" fontId="50" fillId="11" borderId="1" xfId="0" applyFont="1" applyFill="1" applyBorder="1" applyAlignment="1">
      <alignment horizontal="center" vertical="center" wrapText="1"/>
    </xf>
    <xf numFmtId="0" fontId="50" fillId="5" borderId="1" xfId="0" applyFont="1" applyFill="1" applyBorder="1" applyAlignment="1">
      <alignment horizontal="center" vertical="center" wrapText="1"/>
    </xf>
    <xf numFmtId="0" fontId="8" fillId="8" borderId="32" xfId="0" applyFont="1" applyFill="1" applyBorder="1" applyAlignment="1">
      <alignment vertical="center" wrapText="1"/>
    </xf>
    <xf numFmtId="0" fontId="8" fillId="4" borderId="1" xfId="0" applyFont="1" applyFill="1" applyBorder="1" applyAlignment="1">
      <alignment horizontal="right" vertical="center" wrapText="1"/>
    </xf>
    <xf numFmtId="0" fontId="8" fillId="8" borderId="14" xfId="0" applyFont="1" applyFill="1" applyBorder="1" applyAlignment="1">
      <alignment vertical="center"/>
    </xf>
    <xf numFmtId="43" fontId="20" fillId="2" borderId="0" xfId="0" applyNumberFormat="1" applyFont="1" applyFill="1"/>
    <xf numFmtId="0" fontId="8" fillId="5" borderId="2" xfId="0" applyFont="1" applyFill="1" applyBorder="1" applyAlignment="1">
      <alignment horizontal="right" vertical="center"/>
    </xf>
    <xf numFmtId="0" fontId="8" fillId="5" borderId="2" xfId="0" applyFont="1" applyFill="1" applyBorder="1" applyAlignment="1">
      <alignment horizontal="right" vertical="center" wrapText="1"/>
    </xf>
    <xf numFmtId="0" fontId="36" fillId="2" borderId="0" xfId="0" applyFont="1" applyFill="1" applyAlignment="1">
      <alignment wrapText="1"/>
    </xf>
    <xf numFmtId="0" fontId="2" fillId="2" borderId="0" xfId="0" applyFont="1" applyFill="1" applyAlignment="1">
      <alignment wrapText="1"/>
    </xf>
    <xf numFmtId="0" fontId="2" fillId="0" borderId="0" xfId="0" applyFont="1" applyAlignment="1">
      <alignment wrapText="1"/>
    </xf>
    <xf numFmtId="9" fontId="2" fillId="0" borderId="0" xfId="0" applyNumberFormat="1" applyFont="1" applyAlignment="1">
      <alignment wrapText="1"/>
    </xf>
    <xf numFmtId="0" fontId="13" fillId="0" borderId="0" xfId="0" applyFont="1" applyAlignment="1">
      <alignment vertical="center" wrapText="1"/>
    </xf>
    <xf numFmtId="0" fontId="2" fillId="0" borderId="0" xfId="0" applyFont="1" applyAlignment="1">
      <alignment horizontal="left" wrapText="1"/>
    </xf>
    <xf numFmtId="16" fontId="2" fillId="0" borderId="0" xfId="0" quotePrefix="1" applyNumberFormat="1" applyFont="1" applyAlignment="1">
      <alignment wrapText="1"/>
    </xf>
    <xf numFmtId="16" fontId="2" fillId="0" borderId="0" xfId="0" applyNumberFormat="1" applyFont="1" applyAlignment="1">
      <alignment wrapText="1"/>
    </xf>
    <xf numFmtId="0" fontId="2" fillId="0" borderId="0" xfId="0" quotePrefix="1" applyFont="1" applyAlignment="1">
      <alignment wrapText="1"/>
    </xf>
    <xf numFmtId="0" fontId="2" fillId="3" borderId="0" xfId="0" applyFont="1" applyFill="1" applyAlignment="1">
      <alignment horizontal="center" vertical="center" wrapText="1"/>
    </xf>
    <xf numFmtId="0" fontId="7" fillId="8" borderId="0" xfId="0" applyFont="1" applyFill="1" applyAlignment="1">
      <alignment wrapText="1"/>
    </xf>
    <xf numFmtId="0" fontId="8" fillId="8" borderId="0" xfId="0" applyFont="1" applyFill="1" applyAlignment="1">
      <alignment wrapText="1"/>
    </xf>
    <xf numFmtId="0" fontId="9" fillId="3" borderId="75" xfId="6" applyFont="1" applyFill="1" applyBorder="1" applyAlignment="1">
      <alignment horizontal="center" vertical="center" wrapText="1"/>
    </xf>
    <xf numFmtId="0" fontId="9" fillId="3" borderId="76" xfId="6" applyFont="1" applyFill="1" applyBorder="1" applyAlignment="1">
      <alignment horizontal="center" vertical="center" wrapText="1"/>
    </xf>
    <xf numFmtId="0" fontId="2" fillId="2" borderId="1" xfId="6" applyFont="1" applyFill="1" applyBorder="1" applyAlignment="1">
      <alignment vertical="center" wrapText="1"/>
    </xf>
    <xf numFmtId="0" fontId="50" fillId="2" borderId="0" xfId="0" applyFont="1" applyFill="1" applyAlignment="1">
      <alignment horizontal="center"/>
    </xf>
    <xf numFmtId="164" fontId="0" fillId="2" borderId="0" xfId="1" applyNumberFormat="1" applyFont="1" applyFill="1"/>
    <xf numFmtId="164" fontId="50" fillId="2" borderId="0" xfId="1" applyNumberFormat="1" applyFont="1" applyFill="1" applyAlignment="1">
      <alignment horizontal="center" vertical="center" wrapText="1"/>
    </xf>
    <xf numFmtId="0" fontId="0" fillId="2" borderId="42" xfId="0" applyFill="1" applyBorder="1"/>
    <xf numFmtId="0" fontId="2" fillId="4" borderId="5" xfId="0" applyFont="1" applyFill="1" applyBorder="1" applyAlignment="1">
      <alignment vertical="center" wrapText="1"/>
    </xf>
    <xf numFmtId="0" fontId="2" fillId="4" borderId="10" xfId="0" applyFont="1" applyFill="1" applyBorder="1" applyAlignment="1">
      <alignment horizontal="left" vertical="center"/>
    </xf>
    <xf numFmtId="0" fontId="9" fillId="3" borderId="7" xfId="0" applyFont="1" applyFill="1" applyBorder="1" applyAlignment="1">
      <alignment vertical="center"/>
    </xf>
    <xf numFmtId="0" fontId="55" fillId="8" borderId="0" xfId="0" applyFont="1" applyFill="1" applyAlignment="1">
      <alignment horizontal="center" vertical="center" wrapText="1"/>
    </xf>
    <xf numFmtId="0" fontId="55" fillId="8" borderId="0" xfId="0" applyFont="1" applyFill="1" applyAlignment="1">
      <alignment horizontal="center" vertical="center"/>
    </xf>
    <xf numFmtId="0" fontId="29" fillId="2" borderId="0" xfId="0" applyFont="1" applyFill="1" applyAlignment="1">
      <alignment vertical="center"/>
    </xf>
    <xf numFmtId="0" fontId="29" fillId="2" borderId="0" xfId="0" applyFont="1" applyFill="1"/>
    <xf numFmtId="1" fontId="5" fillId="4" borderId="1" xfId="0" applyNumberFormat="1" applyFont="1" applyFill="1" applyBorder="1" applyAlignment="1">
      <alignment vertical="center" wrapText="1"/>
    </xf>
    <xf numFmtId="164" fontId="5" fillId="4" borderId="1" xfId="1" quotePrefix="1" applyNumberFormat="1" applyFont="1" applyFill="1" applyBorder="1" applyAlignment="1" applyProtection="1">
      <alignment vertical="center" wrapText="1"/>
    </xf>
    <xf numFmtId="164" fontId="5" fillId="4" borderId="1" xfId="1" applyNumberFormat="1" applyFont="1" applyFill="1" applyBorder="1" applyAlignment="1" applyProtection="1">
      <alignment vertical="center" wrapText="1"/>
    </xf>
    <xf numFmtId="0" fontId="56" fillId="0" borderId="0" xfId="0" applyFont="1" applyAlignment="1">
      <alignment vertical="center"/>
    </xf>
    <xf numFmtId="0" fontId="2" fillId="0" borderId="0" xfId="0" applyFont="1" applyAlignment="1">
      <alignment horizontal="left" vertical="center"/>
    </xf>
    <xf numFmtId="0" fontId="30" fillId="0" borderId="0" xfId="0" applyFont="1" applyAlignment="1" applyProtection="1">
      <alignment vertical="center" wrapText="1"/>
      <protection locked="0"/>
    </xf>
    <xf numFmtId="43" fontId="5" fillId="4" borderId="1" xfId="1" quotePrefix="1" applyFont="1" applyFill="1" applyBorder="1" applyAlignment="1" applyProtection="1">
      <alignment vertical="center" wrapText="1"/>
    </xf>
    <xf numFmtId="0" fontId="20" fillId="2" borderId="0" xfId="0" applyFont="1" applyFill="1"/>
    <xf numFmtId="0" fontId="9" fillId="2" borderId="68" xfId="0" applyFont="1" applyFill="1" applyBorder="1"/>
    <xf numFmtId="164" fontId="20" fillId="2" borderId="68" xfId="1" applyNumberFormat="1" applyFont="1" applyFill="1" applyBorder="1"/>
    <xf numFmtId="164" fontId="20" fillId="2" borderId="0" xfId="1" applyNumberFormat="1" applyFont="1" applyFill="1"/>
    <xf numFmtId="164" fontId="9" fillId="2" borderId="0" xfId="1" applyNumberFormat="1" applyFont="1" applyFill="1"/>
    <xf numFmtId="164" fontId="20" fillId="2" borderId="68" xfId="1" applyNumberFormat="1" applyFont="1" applyFill="1" applyBorder="1" applyAlignment="1">
      <alignment vertical="center"/>
    </xf>
    <xf numFmtId="164" fontId="20" fillId="2" borderId="27" xfId="1" applyNumberFormat="1" applyFont="1" applyFill="1" applyBorder="1"/>
    <xf numFmtId="0" fontId="9" fillId="3" borderId="74" xfId="0" applyFont="1" applyFill="1" applyBorder="1" applyAlignment="1">
      <alignment vertical="center"/>
    </xf>
    <xf numFmtId="43" fontId="2" fillId="2" borderId="4" xfId="1" applyFont="1" applyFill="1" applyBorder="1" applyAlignment="1" applyProtection="1">
      <alignment vertical="center"/>
      <protection locked="0"/>
    </xf>
    <xf numFmtId="0" fontId="9" fillId="3" borderId="77" xfId="0" applyFont="1" applyFill="1" applyBorder="1" applyAlignment="1">
      <alignment horizontal="left" vertical="center" wrapText="1"/>
    </xf>
    <xf numFmtId="0" fontId="9" fillId="3" borderId="18" xfId="0" applyFont="1" applyFill="1" applyBorder="1" applyAlignment="1">
      <alignment vertical="center" wrapText="1"/>
    </xf>
    <xf numFmtId="0" fontId="47" fillId="2" borderId="0" xfId="0" applyFont="1" applyFill="1" applyAlignment="1">
      <alignment vertical="center"/>
    </xf>
    <xf numFmtId="0" fontId="0" fillId="2" borderId="59" xfId="0" applyFill="1" applyBorder="1" applyAlignment="1">
      <alignment vertical="center"/>
    </xf>
    <xf numFmtId="0" fontId="18" fillId="3" borderId="8" xfId="0" applyFont="1" applyFill="1" applyBorder="1" applyAlignment="1">
      <alignment vertical="center" wrapText="1"/>
    </xf>
    <xf numFmtId="0" fontId="0" fillId="2" borderId="65" xfId="0" applyFill="1" applyBorder="1" applyAlignment="1">
      <alignment vertical="center"/>
    </xf>
    <xf numFmtId="43" fontId="0" fillId="2" borderId="65" xfId="1" applyFont="1" applyFill="1" applyBorder="1"/>
    <xf numFmtId="0" fontId="18" fillId="3" borderId="2" xfId="0" applyFont="1" applyFill="1" applyBorder="1" applyAlignment="1">
      <alignment vertical="center" wrapText="1"/>
    </xf>
    <xf numFmtId="0" fontId="18" fillId="2" borderId="0" xfId="0" applyFont="1" applyFill="1" applyAlignment="1">
      <alignment vertical="center" wrapText="1"/>
    </xf>
    <xf numFmtId="0" fontId="58" fillId="3" borderId="1" xfId="0" applyFont="1" applyFill="1" applyBorder="1" applyAlignment="1">
      <alignment vertical="center" wrapText="1"/>
    </xf>
    <xf numFmtId="0" fontId="8" fillId="2" borderId="1" xfId="0" applyFont="1" applyFill="1" applyBorder="1" applyAlignment="1" applyProtection="1">
      <alignment horizontal="center" vertical="center" wrapText="1"/>
      <protection locked="0"/>
    </xf>
    <xf numFmtId="0" fontId="18" fillId="2" borderId="0" xfId="0" applyFont="1" applyFill="1" applyAlignment="1">
      <alignment vertical="center"/>
    </xf>
    <xf numFmtId="0" fontId="12" fillId="4" borderId="5" xfId="0" applyFont="1" applyFill="1" applyBorder="1" applyAlignment="1">
      <alignment horizontal="left" vertical="center"/>
    </xf>
    <xf numFmtId="0" fontId="9" fillId="3" borderId="19" xfId="0" applyFont="1" applyFill="1" applyBorder="1" applyAlignment="1">
      <alignment horizontal="left" vertical="center"/>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164" fontId="2" fillId="2" borderId="4" xfId="1" applyNumberFormat="1" applyFont="1" applyFill="1" applyBorder="1" applyAlignment="1" applyProtection="1">
      <alignment vertical="center"/>
      <protection locked="0"/>
    </xf>
    <xf numFmtId="0" fontId="7" fillId="2" borderId="0" xfId="0" applyFont="1" applyFill="1" applyBorder="1"/>
    <xf numFmtId="0" fontId="2" fillId="2" borderId="0" xfId="0" applyFont="1" applyFill="1" applyBorder="1"/>
    <xf numFmtId="0" fontId="9" fillId="2" borderId="7" xfId="0" applyFont="1" applyFill="1" applyBorder="1" applyAlignment="1">
      <alignment vertical="center"/>
    </xf>
    <xf numFmtId="0" fontId="9" fillId="2" borderId="20" xfId="0" applyFont="1" applyFill="1" applyBorder="1" applyAlignment="1">
      <alignment vertical="center"/>
    </xf>
    <xf numFmtId="0" fontId="7" fillId="2" borderId="0" xfId="0" applyFont="1" applyFill="1" applyBorder="1" applyAlignment="1">
      <alignment vertical="center"/>
    </xf>
    <xf numFmtId="0" fontId="2" fillId="2" borderId="11" xfId="0" applyFont="1" applyFill="1" applyBorder="1"/>
    <xf numFmtId="0" fontId="9" fillId="2" borderId="17" xfId="0" applyFont="1" applyFill="1" applyBorder="1" applyAlignment="1">
      <alignment vertical="center"/>
    </xf>
    <xf numFmtId="0" fontId="9" fillId="2" borderId="40" xfId="0" applyFont="1" applyFill="1" applyBorder="1" applyAlignment="1">
      <alignment vertical="center"/>
    </xf>
    <xf numFmtId="0" fontId="8" fillId="2" borderId="0" xfId="0" applyFont="1" applyFill="1" applyBorder="1"/>
    <xf numFmtId="0" fontId="8" fillId="8" borderId="11" xfId="0" applyFont="1" applyFill="1" applyBorder="1" applyAlignment="1">
      <alignment horizontal="center" vertical="center" wrapText="1"/>
    </xf>
    <xf numFmtId="0" fontId="30" fillId="0" borderId="0" xfId="0" applyFont="1" applyFill="1" applyAlignment="1" applyProtection="1">
      <alignment vertical="center" wrapText="1"/>
      <protection locked="0"/>
    </xf>
    <xf numFmtId="0" fontId="8" fillId="8" borderId="1" xfId="0" applyFont="1" applyFill="1" applyBorder="1" applyAlignment="1">
      <alignment horizontal="center" vertical="center"/>
    </xf>
    <xf numFmtId="0" fontId="16" fillId="2" borderId="7" xfId="0" applyFont="1" applyFill="1" applyBorder="1" applyAlignment="1">
      <alignment vertical="center" wrapText="1"/>
    </xf>
    <xf numFmtId="0" fontId="16" fillId="2" borderId="0" xfId="0" applyFont="1" applyFill="1" applyBorder="1" applyAlignment="1">
      <alignment vertical="center" wrapText="1"/>
    </xf>
    <xf numFmtId="1" fontId="2" fillId="2" borderId="32" xfId="0" applyNumberFormat="1" applyFont="1" applyFill="1" applyBorder="1"/>
    <xf numFmtId="0" fontId="8" fillId="2" borderId="9" xfId="0" applyFont="1" applyFill="1" applyBorder="1"/>
    <xf numFmtId="0" fontId="7" fillId="2" borderId="7" xfId="0" applyFont="1" applyFill="1" applyBorder="1"/>
    <xf numFmtId="0" fontId="9" fillId="3" borderId="13" xfId="0" applyFont="1" applyFill="1" applyBorder="1" applyAlignment="1">
      <alignment vertical="center"/>
    </xf>
    <xf numFmtId="164" fontId="8" fillId="2" borderId="1" xfId="1" applyNumberFormat="1" applyFont="1" applyFill="1" applyBorder="1" applyAlignment="1" applyProtection="1">
      <alignment vertical="top"/>
      <protection locked="0"/>
    </xf>
    <xf numFmtId="0" fontId="2" fillId="0" borderId="0" xfId="0" applyFont="1" applyFill="1" applyProtection="1">
      <protection locked="0"/>
    </xf>
    <xf numFmtId="14" fontId="8" fillId="2" borderId="0" xfId="0" applyNumberFormat="1" applyFont="1" applyFill="1" applyAlignment="1">
      <alignment horizontal="right"/>
    </xf>
    <xf numFmtId="14" fontId="13" fillId="2" borderId="1" xfId="0" applyNumberFormat="1" applyFont="1" applyFill="1" applyBorder="1" applyAlignment="1" applyProtection="1">
      <alignment vertical="center"/>
      <protection locked="0"/>
    </xf>
    <xf numFmtId="0" fontId="13" fillId="2" borderId="1" xfId="0" applyFont="1" applyFill="1" applyBorder="1" applyAlignment="1" applyProtection="1">
      <alignment vertical="center"/>
      <protection locked="0"/>
    </xf>
    <xf numFmtId="0" fontId="2" fillId="2" borderId="1" xfId="0" applyFont="1" applyFill="1" applyBorder="1" applyAlignment="1" applyProtection="1">
      <alignment horizontal="left" vertical="center"/>
      <protection locked="0"/>
    </xf>
    <xf numFmtId="0" fontId="30" fillId="0" borderId="0" xfId="0" applyFont="1" applyFill="1" applyBorder="1" applyAlignment="1" applyProtection="1">
      <alignment horizontal="left" vertical="center" wrapText="1"/>
      <protection locked="0"/>
    </xf>
    <xf numFmtId="0" fontId="56" fillId="5" borderId="13" xfId="0" applyFont="1" applyFill="1" applyBorder="1" applyAlignment="1">
      <alignment horizontal="center" vertical="center" wrapText="1"/>
    </xf>
    <xf numFmtId="0" fontId="59" fillId="0" borderId="0" xfId="0" applyFont="1" applyFill="1" applyBorder="1" applyAlignment="1" applyProtection="1">
      <alignment horizontal="left" vertical="center" wrapText="1"/>
      <protection locked="0"/>
    </xf>
    <xf numFmtId="0" fontId="59" fillId="0" borderId="0" xfId="0" applyFont="1" applyFill="1" applyBorder="1" applyAlignment="1" applyProtection="1">
      <alignment vertical="center" wrapText="1"/>
      <protection locked="0"/>
    </xf>
    <xf numFmtId="0" fontId="30" fillId="0" borderId="0" xfId="0" applyFont="1" applyAlignment="1" applyProtection="1">
      <alignment horizontal="left" vertical="center" wrapText="1"/>
      <protection locked="0"/>
    </xf>
    <xf numFmtId="0" fontId="46" fillId="4" borderId="0" xfId="5" applyFill="1" applyBorder="1" applyAlignment="1" applyProtection="1">
      <alignment horizontal="left" vertical="center" wrapText="1"/>
    </xf>
    <xf numFmtId="0" fontId="8" fillId="4" borderId="1" xfId="0" applyFont="1" applyFill="1" applyBorder="1" applyAlignment="1">
      <alignment vertical="center" wrapText="1"/>
    </xf>
    <xf numFmtId="0" fontId="61" fillId="2" borderId="0" xfId="0" applyFont="1" applyFill="1"/>
    <xf numFmtId="0" fontId="62" fillId="2" borderId="1" xfId="0" applyFont="1" applyFill="1" applyBorder="1" applyAlignment="1">
      <alignment vertical="center"/>
    </xf>
    <xf numFmtId="0" fontId="0" fillId="2" borderId="0" xfId="0" applyFont="1" applyFill="1"/>
    <xf numFmtId="43" fontId="8" fillId="4" borderId="0" xfId="1" applyFont="1" applyFill="1"/>
    <xf numFmtId="164" fontId="0" fillId="12" borderId="1" xfId="0" applyNumberFormat="1" applyFill="1" applyBorder="1" applyAlignment="1">
      <alignment vertical="center"/>
    </xf>
    <xf numFmtId="43" fontId="0" fillId="12" borderId="1" xfId="0" applyNumberFormat="1" applyFill="1" applyBorder="1" applyAlignment="1">
      <alignment vertical="center"/>
    </xf>
    <xf numFmtId="43" fontId="0" fillId="2" borderId="1" xfId="0" applyNumberFormat="1" applyFill="1" applyBorder="1" applyAlignment="1">
      <alignment vertical="center"/>
    </xf>
    <xf numFmtId="0" fontId="24" fillId="4" borderId="1" xfId="0" applyFont="1" applyFill="1" applyBorder="1" applyAlignment="1">
      <alignment vertical="center"/>
    </xf>
    <xf numFmtId="0" fontId="66" fillId="2" borderId="0" xfId="0" applyFont="1" applyFill="1" applyAlignment="1">
      <alignment horizontal="center" vertical="center"/>
    </xf>
    <xf numFmtId="0" fontId="67" fillId="2" borderId="0" xfId="0" applyFont="1" applyFill="1" applyAlignment="1">
      <alignment horizontal="center" vertical="center"/>
    </xf>
    <xf numFmtId="43" fontId="8" fillId="4" borderId="1" xfId="1" applyFont="1" applyFill="1" applyBorder="1" applyAlignment="1">
      <alignment vertical="center"/>
    </xf>
    <xf numFmtId="0" fontId="3" fillId="0" borderId="59" xfId="0" applyFont="1" applyBorder="1" applyAlignment="1">
      <alignment horizontal="left" vertical="center" wrapText="1"/>
    </xf>
    <xf numFmtId="0" fontId="3" fillId="0" borderId="59"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36" fillId="10" borderId="59" xfId="0" applyFont="1" applyFill="1" applyBorder="1" applyAlignment="1">
      <alignment horizontal="left" vertical="center" wrapText="1"/>
    </xf>
    <xf numFmtId="0" fontId="2" fillId="10" borderId="59" xfId="0" applyFont="1" applyFill="1" applyBorder="1" applyAlignment="1">
      <alignment horizontal="left" vertical="center" wrapText="1"/>
    </xf>
    <xf numFmtId="0" fontId="41" fillId="10" borderId="59" xfId="0" applyFont="1" applyFill="1" applyBorder="1" applyAlignment="1">
      <alignment horizontal="left" vertical="center" wrapText="1"/>
    </xf>
    <xf numFmtId="0" fontId="42" fillId="10" borderId="59" xfId="0" applyFont="1" applyFill="1" applyBorder="1" applyAlignment="1">
      <alignment horizontal="left" vertical="center" wrapText="1"/>
    </xf>
    <xf numFmtId="14" fontId="3" fillId="2" borderId="59" xfId="0" applyNumberFormat="1" applyFont="1" applyFill="1" applyBorder="1" applyAlignment="1">
      <alignment horizontal="left" vertical="center" wrapText="1"/>
    </xf>
    <xf numFmtId="0" fontId="3" fillId="2" borderId="59" xfId="0" applyFont="1" applyFill="1" applyBorder="1" applyAlignment="1">
      <alignment horizontal="left" vertical="center" wrapText="1"/>
    </xf>
    <xf numFmtId="0" fontId="3" fillId="2" borderId="78" xfId="0" applyFont="1" applyFill="1" applyBorder="1" applyAlignment="1">
      <alignment horizontal="left" vertical="center" wrapText="1"/>
    </xf>
    <xf numFmtId="0" fontId="3" fillId="2" borderId="79" xfId="0" applyFont="1" applyFill="1" applyBorder="1" applyAlignment="1">
      <alignment horizontal="left" vertical="center" wrapText="1"/>
    </xf>
    <xf numFmtId="0" fontId="3" fillId="0" borderId="63" xfId="0" applyFont="1" applyBorder="1" applyAlignment="1">
      <alignment horizontal="left" vertical="center" wrapText="1"/>
    </xf>
    <xf numFmtId="0" fontId="3" fillId="0" borderId="64" xfId="0" applyFont="1" applyBorder="1" applyAlignment="1">
      <alignment horizontal="left" vertical="center" wrapText="1"/>
    </xf>
    <xf numFmtId="0" fontId="3" fillId="0" borderId="66" xfId="0" applyFont="1" applyBorder="1" applyAlignment="1">
      <alignment horizontal="left" vertical="center" wrapText="1"/>
    </xf>
    <xf numFmtId="0" fontId="3" fillId="0" borderId="72" xfId="0" applyFont="1" applyBorder="1" applyAlignment="1">
      <alignment horizontal="left" vertical="center" wrapText="1"/>
    </xf>
    <xf numFmtId="0" fontId="3" fillId="0" borderId="0" xfId="0" applyFont="1" applyAlignment="1">
      <alignment horizontal="left" vertical="center" wrapText="1"/>
    </xf>
    <xf numFmtId="0" fontId="3" fillId="0" borderId="73" xfId="0" applyFont="1" applyBorder="1" applyAlignment="1">
      <alignment horizontal="left" vertical="center" wrapText="1"/>
    </xf>
    <xf numFmtId="0" fontId="45" fillId="0" borderId="0" xfId="0" applyFont="1" applyAlignment="1">
      <alignment horizontal="center" vertical="center" wrapText="1"/>
    </xf>
    <xf numFmtId="0" fontId="46" fillId="2" borderId="3" xfId="5" applyFill="1" applyBorder="1" applyAlignment="1">
      <alignment vertical="center" wrapText="1"/>
    </xf>
    <xf numFmtId="0" fontId="46" fillId="2" borderId="4" xfId="5" applyFill="1" applyBorder="1" applyAlignment="1">
      <alignment vertical="center" wrapText="1"/>
    </xf>
    <xf numFmtId="0" fontId="7" fillId="2" borderId="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6" xfId="0" applyFont="1" applyFill="1" applyBorder="1" applyAlignment="1">
      <alignment vertical="center" wrapText="1"/>
    </xf>
    <xf numFmtId="0" fontId="7" fillId="2" borderId="5" xfId="0" applyFont="1" applyFill="1" applyBorder="1" applyAlignment="1">
      <alignment vertical="center"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46" fillId="2" borderId="5" xfId="5" applyFill="1" applyBorder="1" applyAlignment="1">
      <alignment vertical="center" wrapText="1"/>
    </xf>
    <xf numFmtId="0" fontId="46" fillId="2" borderId="10" xfId="5" applyFill="1" applyBorder="1" applyAlignment="1">
      <alignment vertical="center" wrapText="1"/>
    </xf>
    <xf numFmtId="0" fontId="46" fillId="2" borderId="9" xfId="5" applyFill="1" applyBorder="1" applyAlignment="1">
      <alignment vertical="center" wrapText="1"/>
    </xf>
    <xf numFmtId="0" fontId="46" fillId="2" borderId="12" xfId="5" applyFill="1" applyBorder="1" applyAlignment="1">
      <alignmen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8" fillId="8" borderId="2" xfId="0" applyFont="1" applyFill="1" applyBorder="1" applyAlignment="1">
      <alignment horizontal="center" vertical="center"/>
    </xf>
    <xf numFmtId="0" fontId="8" fillId="8" borderId="4" xfId="0" applyFont="1" applyFill="1" applyBorder="1" applyAlignment="1">
      <alignment horizontal="center" vertical="center"/>
    </xf>
    <xf numFmtId="0" fontId="2" fillId="2" borderId="1" xfId="0" applyFont="1" applyFill="1" applyBorder="1" applyAlignment="1" applyProtection="1">
      <alignment horizontal="left" vertical="center"/>
      <protection locked="0"/>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8" fillId="5" borderId="1" xfId="0" applyFont="1" applyFill="1" applyBorder="1" applyAlignment="1">
      <alignment horizontal="center" vertical="center"/>
    </xf>
    <xf numFmtId="0" fontId="8" fillId="4" borderId="2" xfId="0" applyFont="1" applyFill="1" applyBorder="1" applyAlignment="1">
      <alignment horizontal="left" vertical="center" wrapText="1"/>
    </xf>
    <xf numFmtId="0" fontId="8" fillId="4" borderId="4" xfId="0" applyFont="1" applyFill="1" applyBorder="1" applyAlignment="1">
      <alignment horizontal="left" vertical="center" wrapText="1"/>
    </xf>
    <xf numFmtId="0" fontId="60" fillId="4" borderId="1" xfId="0" applyFont="1" applyFill="1" applyBorder="1" applyAlignment="1">
      <alignment horizontal="center" vertical="center" wrapText="1"/>
    </xf>
    <xf numFmtId="0" fontId="16" fillId="4" borderId="8"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16" fillId="4" borderId="12" xfId="0" applyFont="1" applyFill="1" applyBorder="1" applyAlignment="1">
      <alignment horizontal="left"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14" xfId="0" applyFont="1" applyFill="1" applyBorder="1" applyAlignment="1">
      <alignment horizontal="center" vertical="center" wrapText="1"/>
    </xf>
    <xf numFmtId="14" fontId="8" fillId="2" borderId="0" xfId="0" applyNumberFormat="1" applyFont="1" applyFill="1" applyAlignment="1">
      <alignment horizontal="right"/>
    </xf>
    <xf numFmtId="0" fontId="8" fillId="2" borderId="0" xfId="0" applyFont="1" applyFill="1" applyAlignment="1">
      <alignment horizontal="center"/>
    </xf>
    <xf numFmtId="0" fontId="7" fillId="2" borderId="0" xfId="0" applyFont="1" applyFill="1" applyAlignment="1">
      <alignment horizontal="center"/>
    </xf>
    <xf numFmtId="0" fontId="9" fillId="3" borderId="17"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2" fillId="2" borderId="35" xfId="0" applyFont="1" applyFill="1" applyBorder="1" applyAlignment="1" applyProtection="1">
      <alignment horizontal="left" vertical="center"/>
      <protection locked="0"/>
    </xf>
    <xf numFmtId="0" fontId="2" fillId="2" borderId="29" xfId="0" applyFont="1" applyFill="1" applyBorder="1" applyAlignment="1" applyProtection="1">
      <alignment horizontal="left" vertical="center"/>
      <protection locked="0"/>
    </xf>
    <xf numFmtId="0" fontId="64" fillId="5" borderId="6" xfId="0" applyFont="1" applyFill="1" applyBorder="1" applyAlignment="1">
      <alignment horizontal="center" vertical="center" wrapText="1"/>
    </xf>
    <xf numFmtId="0" fontId="64" fillId="5" borderId="10" xfId="0" applyFont="1" applyFill="1" applyBorder="1" applyAlignment="1">
      <alignment horizontal="center" vertical="center" wrapText="1"/>
    </xf>
    <xf numFmtId="0" fontId="64" fillId="5" borderId="7" xfId="0" applyFont="1" applyFill="1" applyBorder="1" applyAlignment="1">
      <alignment horizontal="center" vertical="center" wrapText="1"/>
    </xf>
    <xf numFmtId="0" fontId="64" fillId="5" borderId="11" xfId="0" applyFont="1" applyFill="1" applyBorder="1" applyAlignment="1">
      <alignment horizontal="center" vertical="center" wrapText="1"/>
    </xf>
    <xf numFmtId="0" fontId="64" fillId="5" borderId="8" xfId="0" applyFont="1" applyFill="1" applyBorder="1" applyAlignment="1">
      <alignment horizontal="center" vertical="center" wrapText="1"/>
    </xf>
    <xf numFmtId="0" fontId="64" fillId="5" borderId="12"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41"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8" fillId="4" borderId="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11"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0" xfId="0" applyFont="1" applyFill="1" applyBorder="1" applyAlignment="1">
      <alignment horizontal="center" vertical="center"/>
    </xf>
    <xf numFmtId="0" fontId="2" fillId="2" borderId="2"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9" fillId="3" borderId="2" xfId="0" applyFont="1" applyFill="1" applyBorder="1" applyAlignment="1">
      <alignment horizontal="center" vertical="center"/>
    </xf>
    <xf numFmtId="0" fontId="9" fillId="3" borderId="4" xfId="0" applyFont="1" applyFill="1" applyBorder="1" applyAlignment="1">
      <alignment horizontal="center" vertical="center"/>
    </xf>
    <xf numFmtId="0" fontId="16" fillId="4" borderId="9" xfId="0" applyFont="1" applyFill="1" applyBorder="1" applyAlignment="1">
      <alignment horizontal="left" vertical="center"/>
    </xf>
    <xf numFmtId="0" fontId="16" fillId="4" borderId="12" xfId="0" applyFont="1" applyFill="1" applyBorder="1" applyAlignment="1">
      <alignment horizontal="left" vertical="center"/>
    </xf>
    <xf numFmtId="0" fontId="8" fillId="5" borderId="2" xfId="0" applyFont="1" applyFill="1" applyBorder="1" applyAlignment="1">
      <alignment horizontal="center" vertical="center"/>
    </xf>
    <xf numFmtId="0" fontId="8" fillId="5" borderId="4" xfId="0" applyFont="1" applyFill="1" applyBorder="1" applyAlignment="1">
      <alignment horizontal="center" vertical="center"/>
    </xf>
    <xf numFmtId="0" fontId="8" fillId="8" borderId="1"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2"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19" xfId="0" applyFont="1" applyFill="1" applyBorder="1" applyAlignment="1">
      <alignment horizontal="left" vertical="center"/>
    </xf>
    <xf numFmtId="0" fontId="9" fillId="3" borderId="28" xfId="0" applyFont="1" applyFill="1" applyBorder="1" applyAlignment="1">
      <alignment horizontal="left" vertical="center"/>
    </xf>
    <xf numFmtId="0" fontId="13" fillId="2" borderId="2" xfId="0" applyFont="1" applyFill="1" applyBorder="1" applyAlignment="1" applyProtection="1">
      <alignment horizontal="left" vertical="center"/>
      <protection locked="0"/>
    </xf>
    <xf numFmtId="0" fontId="13" fillId="2" borderId="3" xfId="0" applyFont="1" applyFill="1" applyBorder="1" applyAlignment="1" applyProtection="1">
      <alignment horizontal="left" vertical="center"/>
      <protection locked="0"/>
    </xf>
    <xf numFmtId="0" fontId="13" fillId="2" borderId="38" xfId="0" applyFont="1" applyFill="1" applyBorder="1" applyAlignment="1" applyProtection="1">
      <alignment horizontal="left" vertical="center"/>
      <protection locked="0"/>
    </xf>
    <xf numFmtId="0" fontId="9" fillId="3" borderId="5" xfId="0" applyFont="1" applyFill="1" applyBorder="1" applyAlignment="1">
      <alignment horizontal="left" vertical="center"/>
    </xf>
    <xf numFmtId="0" fontId="9" fillId="3" borderId="0" xfId="0" applyFont="1" applyFill="1" applyAlignment="1">
      <alignment horizontal="left" vertical="center"/>
    </xf>
    <xf numFmtId="0" fontId="13" fillId="2" borderId="9" xfId="0" applyFont="1" applyFill="1" applyBorder="1" applyAlignment="1" applyProtection="1">
      <alignment horizontal="left" vertical="center"/>
      <protection locked="0"/>
    </xf>
    <xf numFmtId="0" fontId="2" fillId="2" borderId="2" xfId="0" applyFont="1" applyFill="1" applyBorder="1" applyAlignment="1" applyProtection="1">
      <protection locked="0"/>
    </xf>
    <xf numFmtId="0" fontId="2" fillId="2" borderId="3" xfId="0" applyFont="1" applyFill="1" applyBorder="1" applyAlignment="1" applyProtection="1">
      <protection locked="0"/>
    </xf>
    <xf numFmtId="0" fontId="2" fillId="2" borderId="4" xfId="0" applyFont="1" applyFill="1" applyBorder="1" applyAlignment="1" applyProtection="1">
      <protection locked="0"/>
    </xf>
    <xf numFmtId="0" fontId="4" fillId="4" borderId="7" xfId="0" applyFont="1" applyFill="1" applyBorder="1" applyAlignment="1">
      <alignment horizontal="center" vertical="center"/>
    </xf>
    <xf numFmtId="0" fontId="4" fillId="4" borderId="0" xfId="0" applyFont="1" applyFill="1" applyAlignment="1">
      <alignment horizontal="center" vertical="center"/>
    </xf>
    <xf numFmtId="0" fontId="4" fillId="4" borderId="11" xfId="0" applyFont="1" applyFill="1" applyBorder="1" applyAlignment="1">
      <alignment horizontal="center" vertical="center"/>
    </xf>
    <xf numFmtId="0" fontId="6" fillId="4" borderId="7"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11" xfId="0" applyFont="1" applyFill="1" applyBorder="1" applyAlignment="1">
      <alignment horizontal="center" vertical="center" wrapText="1"/>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16" fillId="8" borderId="8" xfId="0" applyFont="1" applyFill="1" applyBorder="1" applyAlignment="1">
      <alignment horizontal="left" vertical="center" wrapText="1"/>
    </xf>
    <xf numFmtId="0" fontId="16" fillId="8" borderId="9" xfId="0" applyFont="1" applyFill="1" applyBorder="1" applyAlignment="1">
      <alignment horizontal="left" vertical="center" wrapText="1"/>
    </xf>
    <xf numFmtId="0" fontId="16" fillId="8" borderId="12" xfId="0" applyFont="1" applyFill="1" applyBorder="1" applyAlignment="1">
      <alignment horizontal="left" vertical="center" wrapText="1"/>
    </xf>
    <xf numFmtId="0" fontId="2" fillId="2" borderId="3" xfId="0" applyFont="1" applyFill="1" applyBorder="1" applyAlignment="1" applyProtection="1">
      <alignment vertical="center"/>
      <protection locked="0"/>
    </xf>
    <xf numFmtId="0" fontId="2" fillId="2" borderId="4" xfId="0" applyFont="1" applyFill="1" applyBorder="1" applyAlignment="1" applyProtection="1">
      <alignment vertical="center"/>
      <protection locked="0"/>
    </xf>
    <xf numFmtId="0" fontId="13" fillId="2" borderId="12" xfId="0" applyFont="1" applyFill="1" applyBorder="1" applyAlignment="1" applyProtection="1">
      <alignment horizontal="left" vertical="center"/>
      <protection locked="0"/>
    </xf>
    <xf numFmtId="0" fontId="13" fillId="2" borderId="4" xfId="0" applyFont="1" applyFill="1" applyBorder="1" applyAlignment="1" applyProtection="1">
      <alignment horizontal="left" vertical="center"/>
      <protection locked="0"/>
    </xf>
    <xf numFmtId="0" fontId="2" fillId="2" borderId="2" xfId="0" applyFont="1" applyFill="1" applyBorder="1" applyAlignment="1" applyProtection="1">
      <alignment vertical="center"/>
      <protection locked="0"/>
    </xf>
    <xf numFmtId="0" fontId="16" fillId="4" borderId="8" xfId="0" applyFont="1" applyFill="1" applyBorder="1" applyAlignment="1">
      <alignment horizontal="left" vertical="center"/>
    </xf>
    <xf numFmtId="0" fontId="9" fillId="3" borderId="27" xfId="0" applyFont="1" applyFill="1" applyBorder="1" applyAlignment="1">
      <alignment horizontal="left" vertical="center"/>
    </xf>
    <xf numFmtId="0" fontId="14" fillId="4" borderId="1" xfId="0" applyFont="1" applyFill="1" applyBorder="1" applyAlignment="1">
      <alignment horizontal="left" vertical="center" wrapText="1"/>
    </xf>
    <xf numFmtId="0" fontId="2" fillId="2" borderId="3" xfId="0" applyFont="1" applyFill="1" applyBorder="1" applyAlignment="1" applyProtection="1">
      <alignment horizontal="left" vertical="center"/>
      <protection locked="0"/>
    </xf>
    <xf numFmtId="0" fontId="16" fillId="2" borderId="2" xfId="0" applyFont="1" applyFill="1" applyBorder="1" applyAlignment="1" applyProtection="1">
      <alignment horizontal="left" vertical="center" wrapText="1"/>
      <protection locked="0"/>
    </xf>
    <xf numFmtId="0" fontId="16" fillId="2" borderId="3" xfId="0" applyFont="1" applyFill="1" applyBorder="1" applyAlignment="1" applyProtection="1">
      <alignment horizontal="left" vertical="center" wrapText="1"/>
      <protection locked="0"/>
    </xf>
    <xf numFmtId="0" fontId="16" fillId="2" borderId="4" xfId="0" applyFont="1" applyFill="1" applyBorder="1" applyAlignment="1" applyProtection="1">
      <alignment horizontal="left" vertical="center" wrapText="1"/>
      <protection locked="0"/>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9" fillId="3" borderId="23" xfId="0" applyFont="1" applyFill="1" applyBorder="1" applyAlignment="1">
      <alignment horizontal="left" vertical="center" wrapText="1"/>
    </xf>
    <xf numFmtId="0" fontId="9" fillId="3" borderId="57" xfId="0" applyFont="1" applyFill="1" applyBorder="1" applyAlignment="1">
      <alignment horizontal="left" vertical="center"/>
    </xf>
    <xf numFmtId="0" fontId="9" fillId="3" borderId="21" xfId="0" applyFont="1" applyFill="1" applyBorder="1" applyAlignment="1">
      <alignment horizontal="left" vertical="center"/>
    </xf>
    <xf numFmtId="0" fontId="8" fillId="4" borderId="2" xfId="0" applyFont="1" applyFill="1" applyBorder="1" applyAlignment="1">
      <alignment horizontal="left"/>
    </xf>
    <xf numFmtId="0" fontId="8" fillId="4" borderId="3" xfId="0" applyFont="1" applyFill="1" applyBorder="1" applyAlignment="1">
      <alignment horizontal="left"/>
    </xf>
    <xf numFmtId="0" fontId="8" fillId="4" borderId="4" xfId="0" applyFont="1" applyFill="1" applyBorder="1" applyAlignment="1">
      <alignment horizontal="left"/>
    </xf>
    <xf numFmtId="0" fontId="54" fillId="2" borderId="0" xfId="0" applyFont="1" applyFill="1" applyAlignment="1">
      <alignment horizontal="left"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4" xfId="0" applyFont="1" applyFill="1" applyBorder="1" applyAlignment="1">
      <alignment horizontal="left" vertical="center" wrapText="1"/>
    </xf>
    <xf numFmtId="0" fontId="8" fillId="2" borderId="0" xfId="0" applyFont="1" applyFill="1" applyAlignment="1" applyProtection="1">
      <alignment horizontal="center" vertical="center"/>
      <protection locked="0"/>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7" fillId="2" borderId="0" xfId="0" applyFont="1" applyFill="1" applyAlignment="1">
      <alignment horizontal="center" vertical="center"/>
    </xf>
    <xf numFmtId="0" fontId="15" fillId="4" borderId="9" xfId="0" applyFont="1" applyFill="1" applyBorder="1" applyAlignment="1">
      <alignment horizontal="left" vertical="center" wrapText="1"/>
    </xf>
    <xf numFmtId="0" fontId="15" fillId="4" borderId="12"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10"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11"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4" borderId="12" xfId="0" applyFont="1" applyFill="1" applyBorder="1" applyAlignment="1">
      <alignment horizontal="left" vertical="center" wrapText="1"/>
    </xf>
    <xf numFmtId="164" fontId="8" fillId="4" borderId="42" xfId="1" applyNumberFormat="1" applyFont="1" applyFill="1" applyBorder="1" applyAlignment="1" applyProtection="1">
      <alignment horizontal="center" vertical="center"/>
    </xf>
    <xf numFmtId="164" fontId="8" fillId="4" borderId="13" xfId="1" applyNumberFormat="1" applyFont="1" applyFill="1" applyBorder="1" applyAlignment="1" applyProtection="1">
      <alignment horizontal="center" vertical="center"/>
    </xf>
    <xf numFmtId="0" fontId="9" fillId="3" borderId="39"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15" fillId="4" borderId="6" xfId="0" applyFont="1" applyFill="1" applyBorder="1" applyAlignment="1">
      <alignment horizontal="left" vertical="center" wrapText="1"/>
    </xf>
    <xf numFmtId="0" fontId="15" fillId="4" borderId="5" xfId="0" applyFont="1" applyFill="1" applyBorder="1" applyAlignment="1">
      <alignment horizontal="left" vertical="center" wrapText="1"/>
    </xf>
    <xf numFmtId="0" fontId="15" fillId="4" borderId="10" xfId="0" applyFont="1" applyFill="1" applyBorder="1" applyAlignment="1">
      <alignment horizontal="left" vertical="center" wrapText="1"/>
    </xf>
    <xf numFmtId="0" fontId="15" fillId="4" borderId="8" xfId="0" applyFont="1" applyFill="1" applyBorder="1" applyAlignment="1">
      <alignment horizontal="left" vertical="center" wrapText="1"/>
    </xf>
    <xf numFmtId="0" fontId="31" fillId="0" borderId="0" xfId="0" applyFont="1" applyFill="1" applyAlignment="1">
      <alignment horizontal="left" vertical="center" wrapText="1"/>
    </xf>
    <xf numFmtId="0" fontId="30" fillId="0" borderId="0" xfId="0" applyFont="1" applyFill="1" applyAlignment="1">
      <alignment horizontal="left" vertical="center"/>
    </xf>
    <xf numFmtId="0" fontId="31" fillId="0" borderId="0" xfId="0" applyFont="1" applyFill="1" applyAlignment="1">
      <alignment horizontal="left" vertical="center"/>
    </xf>
    <xf numFmtId="0" fontId="30" fillId="0" borderId="0" xfId="0" applyFont="1" applyAlignment="1">
      <alignment horizontal="left" vertical="center"/>
    </xf>
    <xf numFmtId="0" fontId="55" fillId="8" borderId="0" xfId="0" applyFont="1" applyFill="1" applyAlignment="1">
      <alignment horizontal="center" vertical="center"/>
    </xf>
    <xf numFmtId="0" fontId="30" fillId="0" borderId="0" xfId="0" applyFont="1" applyAlignment="1">
      <alignment horizontal="left" vertical="center" wrapText="1"/>
    </xf>
    <xf numFmtId="0" fontId="57" fillId="4" borderId="8" xfId="0" applyFont="1" applyFill="1" applyBorder="1" applyAlignment="1">
      <alignment horizontal="left" vertical="center" wrapText="1"/>
    </xf>
    <xf numFmtId="0" fontId="57" fillId="4" borderId="9" xfId="0" applyFont="1" applyFill="1" applyBorder="1" applyAlignment="1">
      <alignment horizontal="left" vertical="center" wrapText="1"/>
    </xf>
    <xf numFmtId="0" fontId="57" fillId="4" borderId="12" xfId="0" applyFont="1" applyFill="1" applyBorder="1" applyAlignment="1">
      <alignment horizontal="left" vertical="center" wrapText="1"/>
    </xf>
    <xf numFmtId="0" fontId="56" fillId="5" borderId="1" xfId="0" applyFont="1" applyFill="1" applyBorder="1" applyAlignment="1">
      <alignment horizontal="center" vertical="center"/>
    </xf>
    <xf numFmtId="0" fontId="31" fillId="0" borderId="0" xfId="0" applyFont="1" applyAlignment="1">
      <alignment horizontal="left" vertical="center"/>
    </xf>
    <xf numFmtId="0" fontId="2" fillId="2" borderId="6" xfId="0" applyFont="1" applyFill="1" applyBorder="1" applyAlignment="1" applyProtection="1">
      <alignment horizontal="left" vertical="top"/>
      <protection locked="0"/>
    </xf>
    <xf numFmtId="0" fontId="2" fillId="2" borderId="10" xfId="0" applyFont="1" applyFill="1" applyBorder="1" applyAlignment="1" applyProtection="1">
      <alignment horizontal="left" vertical="top"/>
      <protection locked="0"/>
    </xf>
    <xf numFmtId="0" fontId="2" fillId="2" borderId="7" xfId="0" applyFont="1" applyFill="1" applyBorder="1" applyAlignment="1" applyProtection="1">
      <alignment horizontal="left" vertical="top"/>
      <protection locked="0"/>
    </xf>
    <xf numFmtId="0" fontId="2" fillId="2" borderId="11" xfId="0" applyFont="1" applyFill="1" applyBorder="1" applyAlignment="1" applyProtection="1">
      <alignment horizontal="left" vertical="top"/>
      <protection locked="0"/>
    </xf>
    <xf numFmtId="0" fontId="2" fillId="2" borderId="8" xfId="0" applyFont="1" applyFill="1" applyBorder="1" applyAlignment="1" applyProtection="1">
      <alignment horizontal="left" vertical="top"/>
      <protection locked="0"/>
    </xf>
    <xf numFmtId="0" fontId="2" fillId="2" borderId="12" xfId="0" applyFont="1" applyFill="1" applyBorder="1" applyAlignment="1" applyProtection="1">
      <alignment horizontal="left" vertical="top"/>
      <protection locked="0"/>
    </xf>
    <xf numFmtId="0" fontId="16" fillId="8" borderId="2"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4" fillId="4" borderId="7" xfId="0" applyFont="1" applyFill="1" applyBorder="1" applyAlignment="1">
      <alignment horizontal="center"/>
    </xf>
    <xf numFmtId="0" fontId="4" fillId="4" borderId="0" xfId="0" applyFont="1" applyFill="1" applyAlignment="1">
      <alignment horizontal="center"/>
    </xf>
    <xf numFmtId="0" fontId="4" fillId="4" borderId="11" xfId="0" applyFont="1" applyFill="1" applyBorder="1" applyAlignment="1">
      <alignment horizontal="center"/>
    </xf>
    <xf numFmtId="0" fontId="6" fillId="4" borderId="7" xfId="0" applyFont="1" applyFill="1" applyBorder="1" applyAlignment="1">
      <alignment horizontal="center" wrapText="1"/>
    </xf>
    <xf numFmtId="0" fontId="6" fillId="4" borderId="0" xfId="0" applyFont="1" applyFill="1" applyAlignment="1">
      <alignment horizontal="center" wrapText="1"/>
    </xf>
    <xf numFmtId="0" fontId="6" fillId="4" borderId="11" xfId="0" applyFont="1" applyFill="1" applyBorder="1" applyAlignment="1">
      <alignment horizontal="center" wrapText="1"/>
    </xf>
    <xf numFmtId="0" fontId="5" fillId="4" borderId="8" xfId="0" applyFont="1" applyFill="1" applyBorder="1" applyAlignment="1">
      <alignment horizontal="center"/>
    </xf>
    <xf numFmtId="0" fontId="5" fillId="4" borderId="9" xfId="0" applyFont="1" applyFill="1" applyBorder="1" applyAlignment="1">
      <alignment horizontal="center"/>
    </xf>
    <xf numFmtId="0" fontId="5" fillId="4" borderId="12" xfId="0" applyFont="1" applyFill="1" applyBorder="1" applyAlignment="1">
      <alignment horizontal="center"/>
    </xf>
    <xf numFmtId="0" fontId="12" fillId="4" borderId="6" xfId="0" applyFont="1" applyFill="1" applyBorder="1" applyAlignment="1">
      <alignment horizontal="left"/>
    </xf>
    <xf numFmtId="0" fontId="12" fillId="4" borderId="5" xfId="0" applyFont="1" applyFill="1" applyBorder="1" applyAlignment="1">
      <alignment horizontal="left"/>
    </xf>
    <xf numFmtId="0" fontId="12" fillId="4" borderId="10" xfId="0" applyFont="1" applyFill="1" applyBorder="1" applyAlignment="1">
      <alignment horizontal="left"/>
    </xf>
    <xf numFmtId="0" fontId="14" fillId="8" borderId="1" xfId="0" applyFont="1" applyFill="1" applyBorder="1" applyAlignment="1">
      <alignment horizontal="center"/>
    </xf>
    <xf numFmtId="0" fontId="8" fillId="8" borderId="6" xfId="0" applyFont="1" applyFill="1" applyBorder="1" applyAlignment="1">
      <alignment horizontal="center"/>
    </xf>
    <xf numFmtId="0" fontId="8" fillId="8" borderId="10" xfId="0" applyFont="1" applyFill="1" applyBorder="1" applyAlignment="1">
      <alignment horizontal="center"/>
    </xf>
    <xf numFmtId="0" fontId="2" fillId="2" borderId="1" xfId="0" applyFont="1" applyFill="1" applyBorder="1" applyAlignment="1" applyProtection="1">
      <alignment horizontal="left" vertical="top"/>
      <protection locked="0"/>
    </xf>
    <xf numFmtId="0" fontId="14" fillId="2" borderId="6" xfId="0" applyFont="1" applyFill="1" applyBorder="1" applyAlignment="1" applyProtection="1">
      <alignment horizontal="left" vertical="top"/>
      <protection locked="0"/>
    </xf>
    <xf numFmtId="0" fontId="14" fillId="2" borderId="10" xfId="0" applyFont="1" applyFill="1" applyBorder="1" applyAlignment="1" applyProtection="1">
      <alignment horizontal="left" vertical="top"/>
      <protection locked="0"/>
    </xf>
    <xf numFmtId="0" fontId="14" fillId="2" borderId="7" xfId="0" applyFont="1" applyFill="1" applyBorder="1" applyAlignment="1" applyProtection="1">
      <alignment horizontal="left" vertical="top"/>
      <protection locked="0"/>
    </xf>
    <xf numFmtId="0" fontId="14" fillId="2" borderId="11" xfId="0" applyFont="1" applyFill="1" applyBorder="1" applyAlignment="1" applyProtection="1">
      <alignment horizontal="left" vertical="top"/>
      <protection locked="0"/>
    </xf>
    <xf numFmtId="0" fontId="14" fillId="2" borderId="8" xfId="0" applyFont="1" applyFill="1" applyBorder="1" applyAlignment="1" applyProtection="1">
      <alignment horizontal="left" vertical="top"/>
      <protection locked="0"/>
    </xf>
    <xf numFmtId="0" fontId="14" fillId="2" borderId="12" xfId="0" applyFont="1" applyFill="1" applyBorder="1" applyAlignment="1" applyProtection="1">
      <alignment horizontal="left" vertical="top"/>
      <protection locked="0"/>
    </xf>
    <xf numFmtId="0" fontId="18" fillId="3" borderId="0" xfId="0" applyFont="1" applyFill="1" applyAlignment="1">
      <alignment horizontal="center" vertical="center"/>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2" fillId="3" borderId="0" xfId="0" applyFont="1" applyFill="1" applyAlignment="1">
      <alignment horizontal="center" vertical="center"/>
    </xf>
    <xf numFmtId="0" fontId="18" fillId="3" borderId="8"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27" fillId="7" borderId="7" xfId="0" applyFont="1" applyFill="1" applyBorder="1" applyAlignment="1">
      <alignment horizontal="center" vertical="center" wrapText="1"/>
    </xf>
    <xf numFmtId="0" fontId="27" fillId="7" borderId="0" xfId="0" applyFont="1" applyFill="1" applyAlignment="1">
      <alignment horizontal="center" vertical="center" wrapText="1"/>
    </xf>
  </cellXfs>
  <cellStyles count="7">
    <cellStyle name="Hiperlink" xfId="5" builtinId="8"/>
    <cellStyle name="Neutro" xfId="4" builtinId="28"/>
    <cellStyle name="Normal" xfId="0" builtinId="0"/>
    <cellStyle name="Normal 2" xfId="3" xr:uid="{E886F82E-4E03-42E8-9927-05CF728481F6}"/>
    <cellStyle name="Normal 26" xfId="6" xr:uid="{2889207A-A354-4DDD-810A-C2921E75F237}"/>
    <cellStyle name="Porcentagem" xfId="2" builtinId="5"/>
    <cellStyle name="Vírgula" xfId="1" builtinId="3"/>
  </cellStyles>
  <dxfs count="137">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patternType="solid">
          <fgColor indexed="64"/>
          <bgColor rgb="FF175259"/>
        </patternFill>
      </fill>
      <alignment horizontal="center" vertical="center" textRotation="0" wrapText="1" indent="0" justifyLastLine="0" shrinkToFit="0" readingOrder="0"/>
    </dxf>
    <dxf>
      <font>
        <b/>
        <i val="0"/>
        <color rgb="FF175259"/>
      </font>
      <fill>
        <patternFill>
          <bgColor rgb="FFFF7C8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175259"/>
      </font>
      <fill>
        <patternFill>
          <bgColor rgb="FFFF7C80"/>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outline="0">
        <top style="thin">
          <color rgb="FF175259"/>
        </top>
      </border>
    </dxf>
    <dxf>
      <font>
        <b val="0"/>
        <i val="0"/>
        <strike val="0"/>
        <condense val="0"/>
        <extend val="0"/>
        <outline val="0"/>
        <shadow val="0"/>
        <u val="none"/>
        <vertAlign val="baseline"/>
        <sz val="10"/>
        <color rgb="FF000000"/>
        <name val="Century Gothic"/>
        <family val="2"/>
        <scheme val="none"/>
      </font>
      <fill>
        <patternFill patternType="none">
          <fgColor rgb="FF000000"/>
          <bgColor auto="1"/>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protection locked="1" hidden="0"/>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9999"/>
        </patternFill>
      </fill>
    </dxf>
    <dxf>
      <font>
        <b/>
        <i val="0"/>
        <color rgb="FF175259"/>
      </font>
      <fill>
        <patternFill>
          <bgColor rgb="FFFF9999"/>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protection locked="1" hidden="0"/>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theme="0" tint="-0.499984740745262"/>
      </font>
      <fill>
        <patternFill>
          <bgColor theme="0" tint="-0.14996795556505021"/>
        </patternFill>
      </fill>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numFmt numFmtId="19" formatCode="dd/mm/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border diagonalUp="0" diagonalDown="0">
        <left style="thin">
          <color rgb="FF175259"/>
        </left>
        <right style="thin">
          <color rgb="FF175259"/>
        </right>
        <top/>
        <bottom/>
      </border>
      <protection locked="1" hidden="0"/>
    </dxf>
    <dxf>
      <font>
        <color theme="0"/>
      </font>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indexed="65"/>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auto="1"/>
        </patternFill>
      </fill>
      <protection locked="1" hidden="0"/>
    </dxf>
    <dxf>
      <font>
        <b/>
        <strike val="0"/>
        <outline val="0"/>
        <shadow val="0"/>
        <u val="none"/>
        <vertAlign val="baseline"/>
        <sz val="10"/>
        <color rgb="FF175259"/>
        <name val="Century Gothic"/>
        <family val="2"/>
        <scheme val="none"/>
      </font>
      <fill>
        <patternFill patternType="solid">
          <fgColor indexed="64"/>
          <bgColor rgb="FFDEDBC4"/>
        </patternFill>
      </fill>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bottom style="thin">
          <color rgb="FF175259"/>
        </bottom>
      </border>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auto="1"/>
        </patternFill>
      </fill>
      <protection locked="1" hidden="0"/>
    </dxf>
    <dxf>
      <font>
        <b/>
        <strike val="0"/>
        <outline val="0"/>
        <shadow val="0"/>
        <u val="none"/>
        <vertAlign val="baseline"/>
        <sz val="10"/>
        <color rgb="FF175259"/>
        <name val="Century Gothic"/>
        <family val="2"/>
        <scheme val="none"/>
      </font>
      <fill>
        <patternFill patternType="solid">
          <fgColor indexed="64"/>
          <bgColor rgb="FFDEDBC4"/>
        </patternFill>
      </fill>
      <protection locked="1"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bottom style="thin">
          <color rgb="FF175259"/>
        </bottom>
      </border>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border diagonalUp="0" diagonalDown="0">
        <left/>
        <right/>
        <top/>
        <bottom/>
        <vertical/>
        <horizontal/>
      </border>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strike val="0"/>
        <outline val="0"/>
        <shadow val="0"/>
        <u val="none"/>
        <vertAlign val="baseline"/>
        <sz val="10"/>
        <color rgb="FF175259"/>
        <name val="Century Gothic"/>
        <family val="2"/>
        <scheme val="none"/>
      </font>
      <fill>
        <patternFill patternType="solid">
          <fgColor indexed="64"/>
          <bgColor rgb="FFDEDBC4"/>
        </patternFill>
      </fill>
      <protection locked="1"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bottom style="thin">
          <color rgb="FF175259"/>
        </bottom>
      </border>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border diagonalUp="0" diagonalDown="0">
        <left/>
        <right/>
        <top/>
        <bottom/>
        <vertical/>
        <horizontal/>
      </border>
      <protection locked="1" hidden="0"/>
    </dxf>
    <dxf>
      <fill>
        <patternFill>
          <bgColor rgb="FFFF7373"/>
        </patternFill>
      </fill>
    </dxf>
    <dxf>
      <font>
        <color rgb="FF9C0006"/>
      </font>
      <fill>
        <patternFill>
          <bgColor rgb="FFFFC7CE"/>
        </patternFill>
      </fill>
    </dxf>
    <dxf>
      <fill>
        <patternFill>
          <bgColor rgb="FFFF7373"/>
        </patternFill>
      </fill>
    </dxf>
    <dxf>
      <font>
        <color rgb="FF175259"/>
      </font>
    </dxf>
  </dxfs>
  <tableStyles count="0" defaultTableStyle="TableStyleMedium2" defaultPivotStyle="PivotStyleLight16"/>
  <colors>
    <mruColors>
      <color rgb="FFFF7C80"/>
      <color rgb="FF175259"/>
      <color rgb="FFF53D1C"/>
      <color rgb="FFDEDBC4"/>
      <color rgb="FFCCDE82"/>
      <color rgb="FF94BA29"/>
      <color rgb="FF85C4E3"/>
      <color rgb="FF1A52C2"/>
      <color rgb="FFFF9999"/>
      <color rgb="FFFF73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71682</xdr:rowOff>
    </xdr:from>
    <xdr:to>
      <xdr:col>4</xdr:col>
      <xdr:colOff>588733</xdr:colOff>
      <xdr:row>23</xdr:row>
      <xdr:rowOff>11319</xdr:rowOff>
    </xdr:to>
    <xdr:pic>
      <xdr:nvPicPr>
        <xdr:cNvPr id="2" name="Picture 1">
          <a:extLst>
            <a:ext uri="{FF2B5EF4-FFF2-40B4-BE49-F238E27FC236}">
              <a16:creationId xmlns:a16="http://schemas.microsoft.com/office/drawing/2014/main" id="{D85AA4DB-E260-4836-9518-426F6A5EEADA}"/>
            </a:ext>
          </a:extLst>
        </xdr:cNvPr>
        <xdr:cNvPicPr>
          <a:picLocks noChangeAspect="1"/>
        </xdr:cNvPicPr>
      </xdr:nvPicPr>
      <xdr:blipFill>
        <a:blip xmlns:r="http://schemas.openxmlformats.org/officeDocument/2006/relationships" r:embed="rId1"/>
        <a:stretch>
          <a:fillRect/>
        </a:stretch>
      </xdr:blipFill>
      <xdr:spPr>
        <a:xfrm>
          <a:off x="0" y="1176582"/>
          <a:ext cx="3484333" cy="47497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81207</xdr:rowOff>
    </xdr:from>
    <xdr:to>
      <xdr:col>4</xdr:col>
      <xdr:colOff>588733</xdr:colOff>
      <xdr:row>13</xdr:row>
      <xdr:rowOff>216107</xdr:rowOff>
    </xdr:to>
    <xdr:pic>
      <xdr:nvPicPr>
        <xdr:cNvPr id="2" name="Picture 1">
          <a:extLst>
            <a:ext uri="{FF2B5EF4-FFF2-40B4-BE49-F238E27FC236}">
              <a16:creationId xmlns:a16="http://schemas.microsoft.com/office/drawing/2014/main" id="{CAC5A41D-5DA0-441E-BE3B-83EAC9FDF7C0}"/>
            </a:ext>
          </a:extLst>
        </xdr:cNvPr>
        <xdr:cNvPicPr>
          <a:picLocks noChangeAspect="1"/>
        </xdr:cNvPicPr>
      </xdr:nvPicPr>
      <xdr:blipFill>
        <a:blip xmlns:r="http://schemas.openxmlformats.org/officeDocument/2006/relationships" r:embed="rId1"/>
        <a:stretch>
          <a:fillRect/>
        </a:stretch>
      </xdr:blipFill>
      <xdr:spPr>
        <a:xfrm>
          <a:off x="0" y="957507"/>
          <a:ext cx="3484333" cy="4749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109633</xdr:rowOff>
    </xdr:from>
    <xdr:to>
      <xdr:col>1</xdr:col>
      <xdr:colOff>210483</xdr:colOff>
      <xdr:row>2</xdr:row>
      <xdr:rowOff>382939</xdr:rowOff>
    </xdr:to>
    <xdr:pic>
      <xdr:nvPicPr>
        <xdr:cNvPr id="3" name="Imagem 2">
          <a:extLst>
            <a:ext uri="{FF2B5EF4-FFF2-40B4-BE49-F238E27FC236}">
              <a16:creationId xmlns:a16="http://schemas.microsoft.com/office/drawing/2014/main" id="{6C958339-A577-47FE-96C5-161732D4A6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9633"/>
          <a:ext cx="2007658" cy="6966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122766</xdr:colOff>
      <xdr:row>0</xdr:row>
      <xdr:rowOff>14384</xdr:rowOff>
    </xdr:from>
    <xdr:to>
      <xdr:col>0</xdr:col>
      <xdr:colOff>1502833</xdr:colOff>
      <xdr:row>2</xdr:row>
      <xdr:rowOff>63107</xdr:rowOff>
    </xdr:to>
    <xdr:pic>
      <xdr:nvPicPr>
        <xdr:cNvPr id="3" name="Imagem 2">
          <a:extLst>
            <a:ext uri="{FF2B5EF4-FFF2-40B4-BE49-F238E27FC236}">
              <a16:creationId xmlns:a16="http://schemas.microsoft.com/office/drawing/2014/main" id="{FA7059D2-B254-4A67-AB58-7829EBAC0A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766" y="14384"/>
          <a:ext cx="1380067" cy="4720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102508</xdr:colOff>
      <xdr:row>0</xdr:row>
      <xdr:rowOff>28122</xdr:rowOff>
    </xdr:from>
    <xdr:to>
      <xdr:col>0</xdr:col>
      <xdr:colOff>1349375</xdr:colOff>
      <xdr:row>2</xdr:row>
      <xdr:rowOff>42677</xdr:rowOff>
    </xdr:to>
    <xdr:pic>
      <xdr:nvPicPr>
        <xdr:cNvPr id="2" name="Imagem 2">
          <a:extLst>
            <a:ext uri="{FF2B5EF4-FFF2-40B4-BE49-F238E27FC236}">
              <a16:creationId xmlns:a16="http://schemas.microsoft.com/office/drawing/2014/main" id="{DCD05076-0DAA-48C5-A90B-7CE10DD13B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508" y="28122"/>
          <a:ext cx="1246867" cy="443180"/>
        </a:xfrm>
        <a:prstGeom prst="rect">
          <a:avLst/>
        </a:prstGeom>
      </xdr:spPr>
    </xdr:pic>
    <xdr:clientData/>
  </xdr:twoCellAnchor>
  <xdr:oneCellAnchor>
    <xdr:from>
      <xdr:col>0</xdr:col>
      <xdr:colOff>0</xdr:colOff>
      <xdr:row>28</xdr:row>
      <xdr:rowOff>0</xdr:rowOff>
    </xdr:from>
    <xdr:ext cx="304800" cy="304800"/>
    <xdr:sp macro="" textlink="">
      <xdr:nvSpPr>
        <xdr:cNvPr id="3" name="AutoShape 3" descr="(question)">
          <a:extLst>
            <a:ext uri="{FF2B5EF4-FFF2-40B4-BE49-F238E27FC236}">
              <a16:creationId xmlns:a16="http://schemas.microsoft.com/office/drawing/2014/main" id="{0C1DB471-B070-4AEC-8680-62262B8DB4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 name="AutoShape 3" descr="(question)">
          <a:extLst>
            <a:ext uri="{FF2B5EF4-FFF2-40B4-BE49-F238E27FC236}">
              <a16:creationId xmlns:a16="http://schemas.microsoft.com/office/drawing/2014/main" id="{6AF2B82C-AEA8-4656-9E46-44D79DE7B2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 name="AutoShape 3" descr="(question)">
          <a:extLst>
            <a:ext uri="{FF2B5EF4-FFF2-40B4-BE49-F238E27FC236}">
              <a16:creationId xmlns:a16="http://schemas.microsoft.com/office/drawing/2014/main" id="{46D8A260-2987-4E79-A684-BA20EDE0A0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6" name="AutoShape 3" descr="(question)">
          <a:extLst>
            <a:ext uri="{FF2B5EF4-FFF2-40B4-BE49-F238E27FC236}">
              <a16:creationId xmlns:a16="http://schemas.microsoft.com/office/drawing/2014/main" id="{E95BD3B0-67AB-4983-8505-630697391F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 name="AutoShape 3" descr="(question)">
          <a:extLst>
            <a:ext uri="{FF2B5EF4-FFF2-40B4-BE49-F238E27FC236}">
              <a16:creationId xmlns:a16="http://schemas.microsoft.com/office/drawing/2014/main" id="{EC15FB4C-89ED-491E-9C5F-D106B613799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 name="AutoShape 3" descr="(question)">
          <a:extLst>
            <a:ext uri="{FF2B5EF4-FFF2-40B4-BE49-F238E27FC236}">
              <a16:creationId xmlns:a16="http://schemas.microsoft.com/office/drawing/2014/main" id="{087E8568-F686-48F9-9140-7A2E13DCCE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 name="AutoShape 3" descr="(question)">
          <a:extLst>
            <a:ext uri="{FF2B5EF4-FFF2-40B4-BE49-F238E27FC236}">
              <a16:creationId xmlns:a16="http://schemas.microsoft.com/office/drawing/2014/main" id="{A71147C4-EFEE-4FEB-9AC4-E9D8908545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819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1" name="AutoShape 3" descr="(question)">
          <a:extLst>
            <a:ext uri="{FF2B5EF4-FFF2-40B4-BE49-F238E27FC236}">
              <a16:creationId xmlns:a16="http://schemas.microsoft.com/office/drawing/2014/main" id="{65D4F2CF-38E2-41C1-8CD0-A9E8D47441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2" name="AutoShape 3" descr="(question)">
          <a:extLst>
            <a:ext uri="{FF2B5EF4-FFF2-40B4-BE49-F238E27FC236}">
              <a16:creationId xmlns:a16="http://schemas.microsoft.com/office/drawing/2014/main" id="{2EC6EB42-87C5-4BFB-8CF7-C854B83837E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3" name="AutoShape 3" descr="(question)">
          <a:extLst>
            <a:ext uri="{FF2B5EF4-FFF2-40B4-BE49-F238E27FC236}">
              <a16:creationId xmlns:a16="http://schemas.microsoft.com/office/drawing/2014/main" id="{3860C020-8731-4755-A7BF-D6BF47741A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4" name="AutoShape 3" descr="(question)">
          <a:extLst>
            <a:ext uri="{FF2B5EF4-FFF2-40B4-BE49-F238E27FC236}">
              <a16:creationId xmlns:a16="http://schemas.microsoft.com/office/drawing/2014/main" id="{D949506B-EEA4-4736-85FD-C18A70C629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5" name="AutoShape 3" descr="(question)">
          <a:extLst>
            <a:ext uri="{FF2B5EF4-FFF2-40B4-BE49-F238E27FC236}">
              <a16:creationId xmlns:a16="http://schemas.microsoft.com/office/drawing/2014/main" id="{B29BFF48-8C18-4A68-AFCC-A1C8BB6BF0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6" name="AutoShape 3" descr="(question)">
          <a:extLst>
            <a:ext uri="{FF2B5EF4-FFF2-40B4-BE49-F238E27FC236}">
              <a16:creationId xmlns:a16="http://schemas.microsoft.com/office/drawing/2014/main" id="{A271C5E2-D671-48A8-A641-0B50D8EB27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7" name="AutoShape 3" descr="(question)">
          <a:extLst>
            <a:ext uri="{FF2B5EF4-FFF2-40B4-BE49-F238E27FC236}">
              <a16:creationId xmlns:a16="http://schemas.microsoft.com/office/drawing/2014/main" id="{08FD6B7E-D0B0-44EF-8A8E-74DEA10607E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8" name="AutoShape 3" descr="(question)">
          <a:extLst>
            <a:ext uri="{FF2B5EF4-FFF2-40B4-BE49-F238E27FC236}">
              <a16:creationId xmlns:a16="http://schemas.microsoft.com/office/drawing/2014/main" id="{5817DCB5-A67F-4120-B244-CE80C2BF0F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19" name="AutoShape 3" descr="(question)">
          <a:extLst>
            <a:ext uri="{FF2B5EF4-FFF2-40B4-BE49-F238E27FC236}">
              <a16:creationId xmlns:a16="http://schemas.microsoft.com/office/drawing/2014/main" id="{2386158C-EA5E-460C-9B4D-C380AF505F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0" name="AutoShape 3" descr="(question)">
          <a:extLst>
            <a:ext uri="{FF2B5EF4-FFF2-40B4-BE49-F238E27FC236}">
              <a16:creationId xmlns:a16="http://schemas.microsoft.com/office/drawing/2014/main" id="{5F41AF2F-5430-4EF2-A3B5-67BA9909BB7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1" name="AutoShape 3" descr="(question)">
          <a:extLst>
            <a:ext uri="{FF2B5EF4-FFF2-40B4-BE49-F238E27FC236}">
              <a16:creationId xmlns:a16="http://schemas.microsoft.com/office/drawing/2014/main" id="{C559C04B-F4DB-4BC7-8639-5BB5761DCD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2" name="AutoShape 3" descr="(question)">
          <a:extLst>
            <a:ext uri="{FF2B5EF4-FFF2-40B4-BE49-F238E27FC236}">
              <a16:creationId xmlns:a16="http://schemas.microsoft.com/office/drawing/2014/main" id="{F2DD1E14-9E5D-45B1-9AB8-87B9EB07796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3" name="AutoShape 3" descr="(question)">
          <a:extLst>
            <a:ext uri="{FF2B5EF4-FFF2-40B4-BE49-F238E27FC236}">
              <a16:creationId xmlns:a16="http://schemas.microsoft.com/office/drawing/2014/main" id="{E90F02C7-102C-4702-ADD0-D15710DD61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4" name="AutoShape 3" descr="(question)">
          <a:extLst>
            <a:ext uri="{FF2B5EF4-FFF2-40B4-BE49-F238E27FC236}">
              <a16:creationId xmlns:a16="http://schemas.microsoft.com/office/drawing/2014/main" id="{EFAF610B-5467-4C99-9209-0A7A79CE2E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5" name="AutoShape 3" descr="(question)">
          <a:extLst>
            <a:ext uri="{FF2B5EF4-FFF2-40B4-BE49-F238E27FC236}">
              <a16:creationId xmlns:a16="http://schemas.microsoft.com/office/drawing/2014/main" id="{9C1F9956-8714-4C24-ACE8-F8EEF4E56E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6" name="AutoShape 3" descr="(question)">
          <a:extLst>
            <a:ext uri="{FF2B5EF4-FFF2-40B4-BE49-F238E27FC236}">
              <a16:creationId xmlns:a16="http://schemas.microsoft.com/office/drawing/2014/main" id="{4DAD820B-1290-4C15-852D-5947B98244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7" name="AutoShape 3" descr="(question)">
          <a:extLst>
            <a:ext uri="{FF2B5EF4-FFF2-40B4-BE49-F238E27FC236}">
              <a16:creationId xmlns:a16="http://schemas.microsoft.com/office/drawing/2014/main" id="{99F91AA5-1FD3-4D69-B24C-D680A00AA38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8" name="AutoShape 3" descr="(question)">
          <a:extLst>
            <a:ext uri="{FF2B5EF4-FFF2-40B4-BE49-F238E27FC236}">
              <a16:creationId xmlns:a16="http://schemas.microsoft.com/office/drawing/2014/main" id="{383E6357-8FF1-4627-B159-551C661E3D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29" name="AutoShape 3" descr="(question)">
          <a:extLst>
            <a:ext uri="{FF2B5EF4-FFF2-40B4-BE49-F238E27FC236}">
              <a16:creationId xmlns:a16="http://schemas.microsoft.com/office/drawing/2014/main" id="{13C13E2E-228E-40D7-A688-4908806EED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0" name="AutoShape 3" descr="(question)">
          <a:extLst>
            <a:ext uri="{FF2B5EF4-FFF2-40B4-BE49-F238E27FC236}">
              <a16:creationId xmlns:a16="http://schemas.microsoft.com/office/drawing/2014/main" id="{51B1C64C-7252-48CA-B1C2-1655F9666D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1" name="AutoShape 3" descr="(question)">
          <a:extLst>
            <a:ext uri="{FF2B5EF4-FFF2-40B4-BE49-F238E27FC236}">
              <a16:creationId xmlns:a16="http://schemas.microsoft.com/office/drawing/2014/main" id="{8C10B0A9-1346-4A5D-B292-6F96C83A69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2" name="AutoShape 3" descr="(question)">
          <a:extLst>
            <a:ext uri="{FF2B5EF4-FFF2-40B4-BE49-F238E27FC236}">
              <a16:creationId xmlns:a16="http://schemas.microsoft.com/office/drawing/2014/main" id="{3E9B647D-0574-456D-A193-21E59FD6BEE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3" name="AutoShape 3" descr="(question)">
          <a:extLst>
            <a:ext uri="{FF2B5EF4-FFF2-40B4-BE49-F238E27FC236}">
              <a16:creationId xmlns:a16="http://schemas.microsoft.com/office/drawing/2014/main" id="{EE986603-215F-42E5-B7CA-636C11A783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4" name="AutoShape 3" descr="(question)">
          <a:extLst>
            <a:ext uri="{FF2B5EF4-FFF2-40B4-BE49-F238E27FC236}">
              <a16:creationId xmlns:a16="http://schemas.microsoft.com/office/drawing/2014/main" id="{4AEBB7BB-3437-4C0E-A11F-3E72EEF2F7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35" name="AutoShape 3" descr="(question)">
          <a:extLst>
            <a:ext uri="{FF2B5EF4-FFF2-40B4-BE49-F238E27FC236}">
              <a16:creationId xmlns:a16="http://schemas.microsoft.com/office/drawing/2014/main" id="{2C191080-AA7C-4292-87C6-1A464F2D30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6" name="AutoShape 3" descr="(question)">
          <a:extLst>
            <a:ext uri="{FF2B5EF4-FFF2-40B4-BE49-F238E27FC236}">
              <a16:creationId xmlns:a16="http://schemas.microsoft.com/office/drawing/2014/main" id="{175FA169-98EB-42FE-8457-E6A71F0C71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7" name="AutoShape 3" descr="(question)">
          <a:extLst>
            <a:ext uri="{FF2B5EF4-FFF2-40B4-BE49-F238E27FC236}">
              <a16:creationId xmlns:a16="http://schemas.microsoft.com/office/drawing/2014/main" id="{38C93E97-14AF-4F50-95B2-A14EFD0A19A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8" name="AutoShape 3" descr="(question)">
          <a:extLst>
            <a:ext uri="{FF2B5EF4-FFF2-40B4-BE49-F238E27FC236}">
              <a16:creationId xmlns:a16="http://schemas.microsoft.com/office/drawing/2014/main" id="{3DC6D0D1-9C96-4604-99ED-787A54F990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9" name="AutoShape 3" descr="(question)">
          <a:extLst>
            <a:ext uri="{FF2B5EF4-FFF2-40B4-BE49-F238E27FC236}">
              <a16:creationId xmlns:a16="http://schemas.microsoft.com/office/drawing/2014/main" id="{FA00F1B2-2EF4-4A39-8C41-405FED515E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0" name="AutoShape 3" descr="(question)">
          <a:extLst>
            <a:ext uri="{FF2B5EF4-FFF2-40B4-BE49-F238E27FC236}">
              <a16:creationId xmlns:a16="http://schemas.microsoft.com/office/drawing/2014/main" id="{5C61FA1A-EB7B-4196-BCDA-BEEEDD0D48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1" name="AutoShape 3" descr="(question)">
          <a:extLst>
            <a:ext uri="{FF2B5EF4-FFF2-40B4-BE49-F238E27FC236}">
              <a16:creationId xmlns:a16="http://schemas.microsoft.com/office/drawing/2014/main" id="{D2A25DC8-7140-4EDE-9AB9-99EE6F6B4F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2" name="AutoShape 3" descr="(question)">
          <a:extLst>
            <a:ext uri="{FF2B5EF4-FFF2-40B4-BE49-F238E27FC236}">
              <a16:creationId xmlns:a16="http://schemas.microsoft.com/office/drawing/2014/main" id="{B3EDB589-8367-4C2E-A055-A2BD69BF74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3" name="AutoShape 3" descr="(question)">
          <a:extLst>
            <a:ext uri="{FF2B5EF4-FFF2-40B4-BE49-F238E27FC236}">
              <a16:creationId xmlns:a16="http://schemas.microsoft.com/office/drawing/2014/main" id="{95EBDB49-1AF1-4787-8937-6089A96CF6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4" name="AutoShape 3" descr="(question)">
          <a:extLst>
            <a:ext uri="{FF2B5EF4-FFF2-40B4-BE49-F238E27FC236}">
              <a16:creationId xmlns:a16="http://schemas.microsoft.com/office/drawing/2014/main" id="{DA38FB09-9AEA-4BF1-B1C5-B29676D038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5" name="AutoShape 3" descr="(question)">
          <a:extLst>
            <a:ext uri="{FF2B5EF4-FFF2-40B4-BE49-F238E27FC236}">
              <a16:creationId xmlns:a16="http://schemas.microsoft.com/office/drawing/2014/main" id="{E484EB6D-0C9D-4D98-AE42-A6D5C8B573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6" name="AutoShape 3" descr="(question)">
          <a:extLst>
            <a:ext uri="{FF2B5EF4-FFF2-40B4-BE49-F238E27FC236}">
              <a16:creationId xmlns:a16="http://schemas.microsoft.com/office/drawing/2014/main" id="{D2DF4639-73E9-4E6B-9A6D-8E39C3B16F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7" name="AutoShape 3" descr="(question)">
          <a:extLst>
            <a:ext uri="{FF2B5EF4-FFF2-40B4-BE49-F238E27FC236}">
              <a16:creationId xmlns:a16="http://schemas.microsoft.com/office/drawing/2014/main" id="{2DB91F17-5032-4362-92DA-2A84D95A37A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8" name="AutoShape 3" descr="(question)">
          <a:extLst>
            <a:ext uri="{FF2B5EF4-FFF2-40B4-BE49-F238E27FC236}">
              <a16:creationId xmlns:a16="http://schemas.microsoft.com/office/drawing/2014/main" id="{43040066-F5A1-4BFB-B000-3487AAE3A3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49" name="AutoShape 3" descr="(question)">
          <a:extLst>
            <a:ext uri="{FF2B5EF4-FFF2-40B4-BE49-F238E27FC236}">
              <a16:creationId xmlns:a16="http://schemas.microsoft.com/office/drawing/2014/main" id="{5A16CDAD-65FE-4E23-A876-2699289BF6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0" name="AutoShape 3" descr="(question)">
          <a:extLst>
            <a:ext uri="{FF2B5EF4-FFF2-40B4-BE49-F238E27FC236}">
              <a16:creationId xmlns:a16="http://schemas.microsoft.com/office/drawing/2014/main" id="{DAEEEB88-9A20-44A8-A2BE-8B2BEE5DBC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1" name="AutoShape 3" descr="(question)">
          <a:extLst>
            <a:ext uri="{FF2B5EF4-FFF2-40B4-BE49-F238E27FC236}">
              <a16:creationId xmlns:a16="http://schemas.microsoft.com/office/drawing/2014/main" id="{2E293D67-1B62-4944-BF03-4D342365E8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2" name="AutoShape 3" descr="(question)">
          <a:extLst>
            <a:ext uri="{FF2B5EF4-FFF2-40B4-BE49-F238E27FC236}">
              <a16:creationId xmlns:a16="http://schemas.microsoft.com/office/drawing/2014/main" id="{A074CFA6-5F11-4834-9760-9F9A420A83D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3" name="AutoShape 3" descr="(question)">
          <a:extLst>
            <a:ext uri="{FF2B5EF4-FFF2-40B4-BE49-F238E27FC236}">
              <a16:creationId xmlns:a16="http://schemas.microsoft.com/office/drawing/2014/main" id="{E5317DDC-4541-4A2C-9BDE-B3BF2C36E7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4" name="AutoShape 3" descr="(question)">
          <a:extLst>
            <a:ext uri="{FF2B5EF4-FFF2-40B4-BE49-F238E27FC236}">
              <a16:creationId xmlns:a16="http://schemas.microsoft.com/office/drawing/2014/main" id="{F9354EAF-0327-4593-BD3D-F031CCC267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5" name="AutoShape 3" descr="(question)">
          <a:extLst>
            <a:ext uri="{FF2B5EF4-FFF2-40B4-BE49-F238E27FC236}">
              <a16:creationId xmlns:a16="http://schemas.microsoft.com/office/drawing/2014/main" id="{04206BEB-B768-4A97-A43F-B7C3264D65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6" name="AutoShape 3" descr="(question)">
          <a:extLst>
            <a:ext uri="{FF2B5EF4-FFF2-40B4-BE49-F238E27FC236}">
              <a16:creationId xmlns:a16="http://schemas.microsoft.com/office/drawing/2014/main" id="{ECE1891A-3F2D-4EDD-9430-9472DAE1EE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7" name="AutoShape 3" descr="(question)">
          <a:extLst>
            <a:ext uri="{FF2B5EF4-FFF2-40B4-BE49-F238E27FC236}">
              <a16:creationId xmlns:a16="http://schemas.microsoft.com/office/drawing/2014/main" id="{F242D03C-A958-47BA-9F98-6797F912949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8" name="AutoShape 3" descr="(question)">
          <a:extLst>
            <a:ext uri="{FF2B5EF4-FFF2-40B4-BE49-F238E27FC236}">
              <a16:creationId xmlns:a16="http://schemas.microsoft.com/office/drawing/2014/main" id="{759EDE1E-F4F1-4AE4-A8F7-9B4C30D845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59" name="AutoShape 3" descr="(question)">
          <a:extLst>
            <a:ext uri="{FF2B5EF4-FFF2-40B4-BE49-F238E27FC236}">
              <a16:creationId xmlns:a16="http://schemas.microsoft.com/office/drawing/2014/main" id="{01DF537C-B243-49D1-8EBC-4DAC4F2670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0" name="AutoShape 3" descr="(question)">
          <a:extLst>
            <a:ext uri="{FF2B5EF4-FFF2-40B4-BE49-F238E27FC236}">
              <a16:creationId xmlns:a16="http://schemas.microsoft.com/office/drawing/2014/main" id="{2D311423-4180-4594-B2D9-2AE47805A5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1" name="AutoShape 3" descr="(question)">
          <a:extLst>
            <a:ext uri="{FF2B5EF4-FFF2-40B4-BE49-F238E27FC236}">
              <a16:creationId xmlns:a16="http://schemas.microsoft.com/office/drawing/2014/main" id="{BCA2AA89-0293-4331-9E1D-0F117BE635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2" name="AutoShape 3" descr="(question)">
          <a:extLst>
            <a:ext uri="{FF2B5EF4-FFF2-40B4-BE49-F238E27FC236}">
              <a16:creationId xmlns:a16="http://schemas.microsoft.com/office/drawing/2014/main" id="{6D74BED8-F40E-47CB-89C1-BE148DDDD49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3" name="AutoShape 3" descr="(question)">
          <a:extLst>
            <a:ext uri="{FF2B5EF4-FFF2-40B4-BE49-F238E27FC236}">
              <a16:creationId xmlns:a16="http://schemas.microsoft.com/office/drawing/2014/main" id="{518AEAE5-6E4E-411A-B3F6-367138B142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4" name="AutoShape 3" descr="(question)">
          <a:extLst>
            <a:ext uri="{FF2B5EF4-FFF2-40B4-BE49-F238E27FC236}">
              <a16:creationId xmlns:a16="http://schemas.microsoft.com/office/drawing/2014/main" id="{591858C8-EF20-44DF-B437-15F5ED3B7C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5" name="AutoShape 3" descr="(question)">
          <a:extLst>
            <a:ext uri="{FF2B5EF4-FFF2-40B4-BE49-F238E27FC236}">
              <a16:creationId xmlns:a16="http://schemas.microsoft.com/office/drawing/2014/main" id="{7B05AFD0-D18F-420F-AAAE-288FF169DA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57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66" name="AutoShape 3" descr="(question)">
          <a:extLst>
            <a:ext uri="{FF2B5EF4-FFF2-40B4-BE49-F238E27FC236}">
              <a16:creationId xmlns:a16="http://schemas.microsoft.com/office/drawing/2014/main" id="{ED08C709-E050-4730-B726-FCD2850E51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67" name="AutoShape 3" descr="(question)">
          <a:extLst>
            <a:ext uri="{FF2B5EF4-FFF2-40B4-BE49-F238E27FC236}">
              <a16:creationId xmlns:a16="http://schemas.microsoft.com/office/drawing/2014/main" id="{F41ACAE3-776F-4A9C-BF07-CD83DE09566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68" name="AutoShape 3" descr="(question)">
          <a:extLst>
            <a:ext uri="{FF2B5EF4-FFF2-40B4-BE49-F238E27FC236}">
              <a16:creationId xmlns:a16="http://schemas.microsoft.com/office/drawing/2014/main" id="{EB966D05-7065-4243-9A72-DBFFC8A50F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69" name="AutoShape 3" descr="(question)">
          <a:extLst>
            <a:ext uri="{FF2B5EF4-FFF2-40B4-BE49-F238E27FC236}">
              <a16:creationId xmlns:a16="http://schemas.microsoft.com/office/drawing/2014/main" id="{CD7B0B78-DE67-4A3D-9B9C-66748277BE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0" name="AutoShape 3" descr="(question)">
          <a:extLst>
            <a:ext uri="{FF2B5EF4-FFF2-40B4-BE49-F238E27FC236}">
              <a16:creationId xmlns:a16="http://schemas.microsoft.com/office/drawing/2014/main" id="{B223DFC8-4610-47AD-B218-0DE74ABC63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1" name="AutoShape 3" descr="(question)">
          <a:extLst>
            <a:ext uri="{FF2B5EF4-FFF2-40B4-BE49-F238E27FC236}">
              <a16:creationId xmlns:a16="http://schemas.microsoft.com/office/drawing/2014/main" id="{39635774-E197-406B-AF6B-651BB4832E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2" name="AutoShape 3" descr="(question)">
          <a:extLst>
            <a:ext uri="{FF2B5EF4-FFF2-40B4-BE49-F238E27FC236}">
              <a16:creationId xmlns:a16="http://schemas.microsoft.com/office/drawing/2014/main" id="{C8E88581-8599-400C-B9D3-DBEC3CAA932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3" name="AutoShape 3" descr="(question)">
          <a:extLst>
            <a:ext uri="{FF2B5EF4-FFF2-40B4-BE49-F238E27FC236}">
              <a16:creationId xmlns:a16="http://schemas.microsoft.com/office/drawing/2014/main" id="{1516F76E-B969-4B3E-A0E4-FAF6F87274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4" name="AutoShape 3" descr="(question)">
          <a:extLst>
            <a:ext uri="{FF2B5EF4-FFF2-40B4-BE49-F238E27FC236}">
              <a16:creationId xmlns:a16="http://schemas.microsoft.com/office/drawing/2014/main" id="{233F092F-BD8C-4E34-B9E8-8F9C4AD631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5" name="AutoShape 3" descr="(question)">
          <a:extLst>
            <a:ext uri="{FF2B5EF4-FFF2-40B4-BE49-F238E27FC236}">
              <a16:creationId xmlns:a16="http://schemas.microsoft.com/office/drawing/2014/main" id="{232118DA-8301-4650-9C17-83D578E1D5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6" name="AutoShape 3" descr="(question)">
          <a:extLst>
            <a:ext uri="{FF2B5EF4-FFF2-40B4-BE49-F238E27FC236}">
              <a16:creationId xmlns:a16="http://schemas.microsoft.com/office/drawing/2014/main" id="{AF60006E-4994-42D9-B07A-8202B105BB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7" name="AutoShape 3" descr="(question)">
          <a:extLst>
            <a:ext uri="{FF2B5EF4-FFF2-40B4-BE49-F238E27FC236}">
              <a16:creationId xmlns:a16="http://schemas.microsoft.com/office/drawing/2014/main" id="{D3E926D3-186E-4EDF-979E-A57BB2CA653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8" name="AutoShape 3" descr="(question)">
          <a:extLst>
            <a:ext uri="{FF2B5EF4-FFF2-40B4-BE49-F238E27FC236}">
              <a16:creationId xmlns:a16="http://schemas.microsoft.com/office/drawing/2014/main" id="{1C00EE76-7882-414C-BD82-61E7182C91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79" name="AutoShape 3" descr="(question)">
          <a:extLst>
            <a:ext uri="{FF2B5EF4-FFF2-40B4-BE49-F238E27FC236}">
              <a16:creationId xmlns:a16="http://schemas.microsoft.com/office/drawing/2014/main" id="{31C1B221-FF23-4A4E-933D-E649BE5BE3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0" name="AutoShape 3" descr="(question)">
          <a:extLst>
            <a:ext uri="{FF2B5EF4-FFF2-40B4-BE49-F238E27FC236}">
              <a16:creationId xmlns:a16="http://schemas.microsoft.com/office/drawing/2014/main" id="{D67A0763-C9BF-41D8-A295-9E02B52506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1" name="AutoShape 3" descr="(question)">
          <a:extLst>
            <a:ext uri="{FF2B5EF4-FFF2-40B4-BE49-F238E27FC236}">
              <a16:creationId xmlns:a16="http://schemas.microsoft.com/office/drawing/2014/main" id="{16703863-9CC2-4D30-A47E-0AEC883839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2" name="AutoShape 3" descr="(question)">
          <a:extLst>
            <a:ext uri="{FF2B5EF4-FFF2-40B4-BE49-F238E27FC236}">
              <a16:creationId xmlns:a16="http://schemas.microsoft.com/office/drawing/2014/main" id="{A2F80C1F-EE35-4F5C-AD3A-23880ACC2BD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3" name="AutoShape 3" descr="(question)">
          <a:extLst>
            <a:ext uri="{FF2B5EF4-FFF2-40B4-BE49-F238E27FC236}">
              <a16:creationId xmlns:a16="http://schemas.microsoft.com/office/drawing/2014/main" id="{B0361E5C-6B98-484D-A9C6-D74ECC7C84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4" name="AutoShape 3" descr="(question)">
          <a:extLst>
            <a:ext uri="{FF2B5EF4-FFF2-40B4-BE49-F238E27FC236}">
              <a16:creationId xmlns:a16="http://schemas.microsoft.com/office/drawing/2014/main" id="{5B34AD22-19B0-403F-8A60-DDBFAEB86F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5" name="AutoShape 3" descr="(question)">
          <a:extLst>
            <a:ext uri="{FF2B5EF4-FFF2-40B4-BE49-F238E27FC236}">
              <a16:creationId xmlns:a16="http://schemas.microsoft.com/office/drawing/2014/main" id="{0C253EBB-A9B1-407C-A210-CBD16F2FE3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6" name="AutoShape 3" descr="(question)">
          <a:extLst>
            <a:ext uri="{FF2B5EF4-FFF2-40B4-BE49-F238E27FC236}">
              <a16:creationId xmlns:a16="http://schemas.microsoft.com/office/drawing/2014/main" id="{632BA6F4-B9EF-499F-BC60-5052398BC4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7" name="AutoShape 3" descr="(question)">
          <a:extLst>
            <a:ext uri="{FF2B5EF4-FFF2-40B4-BE49-F238E27FC236}">
              <a16:creationId xmlns:a16="http://schemas.microsoft.com/office/drawing/2014/main" id="{B31D4821-0D69-4D8B-8BFA-7250B8662E5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8" name="AutoShape 3" descr="(question)">
          <a:extLst>
            <a:ext uri="{FF2B5EF4-FFF2-40B4-BE49-F238E27FC236}">
              <a16:creationId xmlns:a16="http://schemas.microsoft.com/office/drawing/2014/main" id="{1AB84ED3-AC41-421D-9AAF-3916D926A0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9" name="AutoShape 3" descr="(question)">
          <a:extLst>
            <a:ext uri="{FF2B5EF4-FFF2-40B4-BE49-F238E27FC236}">
              <a16:creationId xmlns:a16="http://schemas.microsoft.com/office/drawing/2014/main" id="{85024CD8-FCCC-459A-B605-B537F7309F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0" name="AutoShape 3" descr="(question)">
          <a:extLst>
            <a:ext uri="{FF2B5EF4-FFF2-40B4-BE49-F238E27FC236}">
              <a16:creationId xmlns:a16="http://schemas.microsoft.com/office/drawing/2014/main" id="{32DC6C8A-0874-42CA-AA2F-D5DFDA3D84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1" name="AutoShape 3" descr="(question)">
          <a:extLst>
            <a:ext uri="{FF2B5EF4-FFF2-40B4-BE49-F238E27FC236}">
              <a16:creationId xmlns:a16="http://schemas.microsoft.com/office/drawing/2014/main" id="{2B1FA17D-E0CF-44FD-9525-BE7A7521E0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2" name="AutoShape 3" descr="(question)">
          <a:extLst>
            <a:ext uri="{FF2B5EF4-FFF2-40B4-BE49-F238E27FC236}">
              <a16:creationId xmlns:a16="http://schemas.microsoft.com/office/drawing/2014/main" id="{9305C7A9-6EAD-4C5D-8698-2FEC7DE83FE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3" name="AutoShape 3" descr="(question)">
          <a:extLst>
            <a:ext uri="{FF2B5EF4-FFF2-40B4-BE49-F238E27FC236}">
              <a16:creationId xmlns:a16="http://schemas.microsoft.com/office/drawing/2014/main" id="{9C2C874B-1065-4493-95FC-195095C201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4" name="AutoShape 3" descr="(question)">
          <a:extLst>
            <a:ext uri="{FF2B5EF4-FFF2-40B4-BE49-F238E27FC236}">
              <a16:creationId xmlns:a16="http://schemas.microsoft.com/office/drawing/2014/main" id="{748F5276-A3FE-4C7B-A592-7D5143C3FD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5" name="AutoShape 3" descr="(question)">
          <a:extLst>
            <a:ext uri="{FF2B5EF4-FFF2-40B4-BE49-F238E27FC236}">
              <a16:creationId xmlns:a16="http://schemas.microsoft.com/office/drawing/2014/main" id="{0355751F-0869-4F3A-AD6F-5075C1D081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6" name="AutoShape 3" descr="(question)">
          <a:extLst>
            <a:ext uri="{FF2B5EF4-FFF2-40B4-BE49-F238E27FC236}">
              <a16:creationId xmlns:a16="http://schemas.microsoft.com/office/drawing/2014/main" id="{055A8BCB-F830-4421-BEAF-839690F393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7" name="AutoShape 3" descr="(question)">
          <a:extLst>
            <a:ext uri="{FF2B5EF4-FFF2-40B4-BE49-F238E27FC236}">
              <a16:creationId xmlns:a16="http://schemas.microsoft.com/office/drawing/2014/main" id="{2CC49BAE-EC4C-4F5E-8538-82218EEAFF1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8" name="AutoShape 3" descr="(question)">
          <a:extLst>
            <a:ext uri="{FF2B5EF4-FFF2-40B4-BE49-F238E27FC236}">
              <a16:creationId xmlns:a16="http://schemas.microsoft.com/office/drawing/2014/main" id="{F621A7FB-509F-4464-BF62-40F84BE1E5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9" name="AutoShape 3" descr="(question)">
          <a:extLst>
            <a:ext uri="{FF2B5EF4-FFF2-40B4-BE49-F238E27FC236}">
              <a16:creationId xmlns:a16="http://schemas.microsoft.com/office/drawing/2014/main" id="{11D02F16-BC18-4B0D-A76B-52BB5102BE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0" name="AutoShape 3" descr="(question)">
          <a:extLst>
            <a:ext uri="{FF2B5EF4-FFF2-40B4-BE49-F238E27FC236}">
              <a16:creationId xmlns:a16="http://schemas.microsoft.com/office/drawing/2014/main" id="{E834C7CC-E03C-46E5-92A6-CA04B91AB9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1" name="AutoShape 3" descr="(question)">
          <a:extLst>
            <a:ext uri="{FF2B5EF4-FFF2-40B4-BE49-F238E27FC236}">
              <a16:creationId xmlns:a16="http://schemas.microsoft.com/office/drawing/2014/main" id="{91CD6591-9AB9-4073-82BB-69F3393946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2" name="AutoShape 3" descr="(question)">
          <a:extLst>
            <a:ext uri="{FF2B5EF4-FFF2-40B4-BE49-F238E27FC236}">
              <a16:creationId xmlns:a16="http://schemas.microsoft.com/office/drawing/2014/main" id="{7FD981B2-5DA3-4491-90F7-C1F63CB6100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3" name="AutoShape 3" descr="(question)">
          <a:extLst>
            <a:ext uri="{FF2B5EF4-FFF2-40B4-BE49-F238E27FC236}">
              <a16:creationId xmlns:a16="http://schemas.microsoft.com/office/drawing/2014/main" id="{290A815E-0F3F-4D8A-9A6E-8A2E9030FB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4" name="AutoShape 3" descr="(question)">
          <a:extLst>
            <a:ext uri="{FF2B5EF4-FFF2-40B4-BE49-F238E27FC236}">
              <a16:creationId xmlns:a16="http://schemas.microsoft.com/office/drawing/2014/main" id="{C4A2039C-2230-42F4-AF84-6FACEA767B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5" name="AutoShape 3" descr="(question)">
          <a:extLst>
            <a:ext uri="{FF2B5EF4-FFF2-40B4-BE49-F238E27FC236}">
              <a16:creationId xmlns:a16="http://schemas.microsoft.com/office/drawing/2014/main" id="{8E11A410-1596-44C8-894E-02EF6C13C0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6" name="AutoShape 3" descr="(question)">
          <a:extLst>
            <a:ext uri="{FF2B5EF4-FFF2-40B4-BE49-F238E27FC236}">
              <a16:creationId xmlns:a16="http://schemas.microsoft.com/office/drawing/2014/main" id="{73AD9A57-51EF-4A97-8FCB-E1AD6D1D8B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7" name="AutoShape 3" descr="(question)">
          <a:extLst>
            <a:ext uri="{FF2B5EF4-FFF2-40B4-BE49-F238E27FC236}">
              <a16:creationId xmlns:a16="http://schemas.microsoft.com/office/drawing/2014/main" id="{AF5F02FB-5AD9-40BE-A691-F68B964C649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8" name="AutoShape 3" descr="(question)">
          <a:extLst>
            <a:ext uri="{FF2B5EF4-FFF2-40B4-BE49-F238E27FC236}">
              <a16:creationId xmlns:a16="http://schemas.microsoft.com/office/drawing/2014/main" id="{314A195A-8783-4B32-8FEF-66936A43EC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9" name="AutoShape 3" descr="(question)">
          <a:extLst>
            <a:ext uri="{FF2B5EF4-FFF2-40B4-BE49-F238E27FC236}">
              <a16:creationId xmlns:a16="http://schemas.microsoft.com/office/drawing/2014/main" id="{A4245695-0967-4AA3-BC54-FE5FFE2296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0" name="AutoShape 3" descr="(question)">
          <a:extLst>
            <a:ext uri="{FF2B5EF4-FFF2-40B4-BE49-F238E27FC236}">
              <a16:creationId xmlns:a16="http://schemas.microsoft.com/office/drawing/2014/main" id="{50F8B1B2-775A-413E-83B1-150B53ACE5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1" name="AutoShape 3" descr="(question)">
          <a:extLst>
            <a:ext uri="{FF2B5EF4-FFF2-40B4-BE49-F238E27FC236}">
              <a16:creationId xmlns:a16="http://schemas.microsoft.com/office/drawing/2014/main" id="{AD2C6D27-7F0D-424C-BA6C-349577AD38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2" name="AutoShape 3" descr="(question)">
          <a:extLst>
            <a:ext uri="{FF2B5EF4-FFF2-40B4-BE49-F238E27FC236}">
              <a16:creationId xmlns:a16="http://schemas.microsoft.com/office/drawing/2014/main" id="{FF7B9CCD-D9BD-45E5-9E87-4D7A2B43D02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3" name="AutoShape 3" descr="(question)">
          <a:extLst>
            <a:ext uri="{FF2B5EF4-FFF2-40B4-BE49-F238E27FC236}">
              <a16:creationId xmlns:a16="http://schemas.microsoft.com/office/drawing/2014/main" id="{46620695-4C4C-468F-9755-149E4BB0BE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4" name="AutoShape 3" descr="(question)">
          <a:extLst>
            <a:ext uri="{FF2B5EF4-FFF2-40B4-BE49-F238E27FC236}">
              <a16:creationId xmlns:a16="http://schemas.microsoft.com/office/drawing/2014/main" id="{D2043AF6-2011-4A52-87D5-24682A1FDE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5" name="AutoShape 3" descr="(question)">
          <a:extLst>
            <a:ext uri="{FF2B5EF4-FFF2-40B4-BE49-F238E27FC236}">
              <a16:creationId xmlns:a16="http://schemas.microsoft.com/office/drawing/2014/main" id="{195A916E-45BB-49A7-8DB7-3771C01E98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6" name="AutoShape 3" descr="(question)">
          <a:extLst>
            <a:ext uri="{FF2B5EF4-FFF2-40B4-BE49-F238E27FC236}">
              <a16:creationId xmlns:a16="http://schemas.microsoft.com/office/drawing/2014/main" id="{A779F9B4-3C4E-407B-A67C-24896A3D13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7" name="AutoShape 3" descr="(question)">
          <a:extLst>
            <a:ext uri="{FF2B5EF4-FFF2-40B4-BE49-F238E27FC236}">
              <a16:creationId xmlns:a16="http://schemas.microsoft.com/office/drawing/2014/main" id="{79C8A201-91F8-4FEF-80A0-57B913D16A1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8" name="AutoShape 3" descr="(question)">
          <a:extLst>
            <a:ext uri="{FF2B5EF4-FFF2-40B4-BE49-F238E27FC236}">
              <a16:creationId xmlns:a16="http://schemas.microsoft.com/office/drawing/2014/main" id="{4867FB45-B370-4813-B3C6-E2E1879A15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9" name="AutoShape 3" descr="(question)">
          <a:extLst>
            <a:ext uri="{FF2B5EF4-FFF2-40B4-BE49-F238E27FC236}">
              <a16:creationId xmlns:a16="http://schemas.microsoft.com/office/drawing/2014/main" id="{81CF31E3-B3DF-4AE5-B158-B1780D433A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0" name="AutoShape 3" descr="(question)">
          <a:extLst>
            <a:ext uri="{FF2B5EF4-FFF2-40B4-BE49-F238E27FC236}">
              <a16:creationId xmlns:a16="http://schemas.microsoft.com/office/drawing/2014/main" id="{24A3D52E-4AD6-4963-8326-1C7F46CAFD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1" name="AutoShape 3" descr="(question)">
          <a:extLst>
            <a:ext uri="{FF2B5EF4-FFF2-40B4-BE49-F238E27FC236}">
              <a16:creationId xmlns:a16="http://schemas.microsoft.com/office/drawing/2014/main" id="{DA52C0D1-A5ED-4789-90CB-18250124E3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2" name="AutoShape 3" descr="(question)">
          <a:extLst>
            <a:ext uri="{FF2B5EF4-FFF2-40B4-BE49-F238E27FC236}">
              <a16:creationId xmlns:a16="http://schemas.microsoft.com/office/drawing/2014/main" id="{D4695E58-97C7-467E-8E5D-FEF5C775330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3" name="AutoShape 3" descr="(question)">
          <a:extLst>
            <a:ext uri="{FF2B5EF4-FFF2-40B4-BE49-F238E27FC236}">
              <a16:creationId xmlns:a16="http://schemas.microsoft.com/office/drawing/2014/main" id="{A8596C51-881D-4457-9397-CFF3F3149D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4" name="AutoShape 3" descr="(question)">
          <a:extLst>
            <a:ext uri="{FF2B5EF4-FFF2-40B4-BE49-F238E27FC236}">
              <a16:creationId xmlns:a16="http://schemas.microsoft.com/office/drawing/2014/main" id="{5D7EF0EA-510C-4624-A1FC-33A9956DBB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5" name="AutoShape 3" descr="(question)">
          <a:extLst>
            <a:ext uri="{FF2B5EF4-FFF2-40B4-BE49-F238E27FC236}">
              <a16:creationId xmlns:a16="http://schemas.microsoft.com/office/drawing/2014/main" id="{0DA5B36B-ABBD-4CF3-912E-571A39E3A8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6" name="AutoShape 3" descr="(question)">
          <a:extLst>
            <a:ext uri="{FF2B5EF4-FFF2-40B4-BE49-F238E27FC236}">
              <a16:creationId xmlns:a16="http://schemas.microsoft.com/office/drawing/2014/main" id="{E4855841-1A5F-4DDD-A5B6-EA7D233A3E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7" name="AutoShape 3" descr="(question)">
          <a:extLst>
            <a:ext uri="{FF2B5EF4-FFF2-40B4-BE49-F238E27FC236}">
              <a16:creationId xmlns:a16="http://schemas.microsoft.com/office/drawing/2014/main" id="{69ECA034-C4EF-4444-A53E-0817659259A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8" name="AutoShape 3" descr="(question)">
          <a:extLst>
            <a:ext uri="{FF2B5EF4-FFF2-40B4-BE49-F238E27FC236}">
              <a16:creationId xmlns:a16="http://schemas.microsoft.com/office/drawing/2014/main" id="{8E964E41-14D3-4BBE-8A8D-974C1D5DE2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29" name="AutoShape 3" descr="(question)">
          <a:extLst>
            <a:ext uri="{FF2B5EF4-FFF2-40B4-BE49-F238E27FC236}">
              <a16:creationId xmlns:a16="http://schemas.microsoft.com/office/drawing/2014/main" id="{9578FEAD-DBE7-432C-8D8E-53FA53A917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0" name="AutoShape 3" descr="(question)">
          <a:extLst>
            <a:ext uri="{FF2B5EF4-FFF2-40B4-BE49-F238E27FC236}">
              <a16:creationId xmlns:a16="http://schemas.microsoft.com/office/drawing/2014/main" id="{9FF06C68-9ACB-4B97-AE3A-2BEEBAF228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1" name="AutoShape 3" descr="(question)">
          <a:extLst>
            <a:ext uri="{FF2B5EF4-FFF2-40B4-BE49-F238E27FC236}">
              <a16:creationId xmlns:a16="http://schemas.microsoft.com/office/drawing/2014/main" id="{0439D7CA-4FAB-4EE1-AEC1-F4E63233CA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2" name="AutoShape 3" descr="(question)">
          <a:extLst>
            <a:ext uri="{FF2B5EF4-FFF2-40B4-BE49-F238E27FC236}">
              <a16:creationId xmlns:a16="http://schemas.microsoft.com/office/drawing/2014/main" id="{F699436D-25A5-4D99-BE0D-EECDAD608A1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3" name="AutoShape 3" descr="(question)">
          <a:extLst>
            <a:ext uri="{FF2B5EF4-FFF2-40B4-BE49-F238E27FC236}">
              <a16:creationId xmlns:a16="http://schemas.microsoft.com/office/drawing/2014/main" id="{86AC21C1-F7EE-4668-9F2D-873E048C5F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4" name="AutoShape 3" descr="(question)">
          <a:extLst>
            <a:ext uri="{FF2B5EF4-FFF2-40B4-BE49-F238E27FC236}">
              <a16:creationId xmlns:a16="http://schemas.microsoft.com/office/drawing/2014/main" id="{038D131C-A4DA-4571-A56A-FF90E3621B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5" name="AutoShape 3" descr="(question)">
          <a:extLst>
            <a:ext uri="{FF2B5EF4-FFF2-40B4-BE49-F238E27FC236}">
              <a16:creationId xmlns:a16="http://schemas.microsoft.com/office/drawing/2014/main" id="{B82AC097-FB51-439C-BDBC-E92CE023D7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6" name="AutoShape 3" descr="(question)">
          <a:extLst>
            <a:ext uri="{FF2B5EF4-FFF2-40B4-BE49-F238E27FC236}">
              <a16:creationId xmlns:a16="http://schemas.microsoft.com/office/drawing/2014/main" id="{8F5873BC-4455-49D1-A65D-28B5CAA8FE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7" name="AutoShape 3" descr="(question)">
          <a:extLst>
            <a:ext uri="{FF2B5EF4-FFF2-40B4-BE49-F238E27FC236}">
              <a16:creationId xmlns:a16="http://schemas.microsoft.com/office/drawing/2014/main" id="{D47D013C-080E-4B12-B933-A134A1167AE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8" name="AutoShape 3" descr="(question)">
          <a:extLst>
            <a:ext uri="{FF2B5EF4-FFF2-40B4-BE49-F238E27FC236}">
              <a16:creationId xmlns:a16="http://schemas.microsoft.com/office/drawing/2014/main" id="{D84FE658-4F9F-4731-8266-98636C1640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39" name="AutoShape 3" descr="(question)">
          <a:extLst>
            <a:ext uri="{FF2B5EF4-FFF2-40B4-BE49-F238E27FC236}">
              <a16:creationId xmlns:a16="http://schemas.microsoft.com/office/drawing/2014/main" id="{6C953A92-856F-405A-B3A4-BFBA9904F7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0" name="AutoShape 3" descr="(question)">
          <a:extLst>
            <a:ext uri="{FF2B5EF4-FFF2-40B4-BE49-F238E27FC236}">
              <a16:creationId xmlns:a16="http://schemas.microsoft.com/office/drawing/2014/main" id="{11C7C92D-0D80-4D57-9B08-09A50640C8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1" name="AutoShape 3" descr="(question)">
          <a:extLst>
            <a:ext uri="{FF2B5EF4-FFF2-40B4-BE49-F238E27FC236}">
              <a16:creationId xmlns:a16="http://schemas.microsoft.com/office/drawing/2014/main" id="{08456A29-00CB-447C-843E-143EBE8E7F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2" name="AutoShape 3" descr="(question)">
          <a:extLst>
            <a:ext uri="{FF2B5EF4-FFF2-40B4-BE49-F238E27FC236}">
              <a16:creationId xmlns:a16="http://schemas.microsoft.com/office/drawing/2014/main" id="{1E920714-AB74-4B3D-94A2-EBE45665FBE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3" name="AutoShape 3" descr="(question)">
          <a:extLst>
            <a:ext uri="{FF2B5EF4-FFF2-40B4-BE49-F238E27FC236}">
              <a16:creationId xmlns:a16="http://schemas.microsoft.com/office/drawing/2014/main" id="{CFDB2639-73CA-4508-973E-E0098C0773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4" name="AutoShape 3" descr="(question)">
          <a:extLst>
            <a:ext uri="{FF2B5EF4-FFF2-40B4-BE49-F238E27FC236}">
              <a16:creationId xmlns:a16="http://schemas.microsoft.com/office/drawing/2014/main" id="{AB0CF732-1C27-48DC-BAA2-5DEBD572D3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5" name="AutoShape 3" descr="(question)">
          <a:extLst>
            <a:ext uri="{FF2B5EF4-FFF2-40B4-BE49-F238E27FC236}">
              <a16:creationId xmlns:a16="http://schemas.microsoft.com/office/drawing/2014/main" id="{DC324FF3-E7D1-4D69-AD18-7F098D2E6E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6" name="AutoShape 3" descr="(question)">
          <a:extLst>
            <a:ext uri="{FF2B5EF4-FFF2-40B4-BE49-F238E27FC236}">
              <a16:creationId xmlns:a16="http://schemas.microsoft.com/office/drawing/2014/main" id="{82FD37F3-9B15-404C-B672-E3E9E32E1F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7" name="AutoShape 3" descr="(question)">
          <a:extLst>
            <a:ext uri="{FF2B5EF4-FFF2-40B4-BE49-F238E27FC236}">
              <a16:creationId xmlns:a16="http://schemas.microsoft.com/office/drawing/2014/main" id="{9E0AD4EC-89CA-4C01-9F30-0F74AAFDE20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8" name="AutoShape 3" descr="(question)">
          <a:extLst>
            <a:ext uri="{FF2B5EF4-FFF2-40B4-BE49-F238E27FC236}">
              <a16:creationId xmlns:a16="http://schemas.microsoft.com/office/drawing/2014/main" id="{0937E473-BBCA-4392-85CF-30C755A95A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49" name="AutoShape 3" descr="(question)">
          <a:extLst>
            <a:ext uri="{FF2B5EF4-FFF2-40B4-BE49-F238E27FC236}">
              <a16:creationId xmlns:a16="http://schemas.microsoft.com/office/drawing/2014/main" id="{E171BE88-961C-4360-B53F-960E63655D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0" name="AutoShape 3" descr="(question)">
          <a:extLst>
            <a:ext uri="{FF2B5EF4-FFF2-40B4-BE49-F238E27FC236}">
              <a16:creationId xmlns:a16="http://schemas.microsoft.com/office/drawing/2014/main" id="{95B52191-0A9E-45A7-9619-20A9879217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1" name="AutoShape 3" descr="(question)">
          <a:extLst>
            <a:ext uri="{FF2B5EF4-FFF2-40B4-BE49-F238E27FC236}">
              <a16:creationId xmlns:a16="http://schemas.microsoft.com/office/drawing/2014/main" id="{DEE3EE4D-88E6-40DE-9DC9-67FA93EAEF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2" name="AutoShape 3" descr="(question)">
          <a:extLst>
            <a:ext uri="{FF2B5EF4-FFF2-40B4-BE49-F238E27FC236}">
              <a16:creationId xmlns:a16="http://schemas.microsoft.com/office/drawing/2014/main" id="{FB4B74A4-F86D-4C6A-8A9D-4E280D2A923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3" name="AutoShape 3" descr="(question)">
          <a:extLst>
            <a:ext uri="{FF2B5EF4-FFF2-40B4-BE49-F238E27FC236}">
              <a16:creationId xmlns:a16="http://schemas.microsoft.com/office/drawing/2014/main" id="{B790FC49-2DA8-4FD8-B368-FB67B60DA1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4" name="AutoShape 3" descr="(question)">
          <a:extLst>
            <a:ext uri="{FF2B5EF4-FFF2-40B4-BE49-F238E27FC236}">
              <a16:creationId xmlns:a16="http://schemas.microsoft.com/office/drawing/2014/main" id="{D7F8FC5F-BA8E-426E-ADF5-661B60A9FA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5" name="AutoShape 3" descr="(question)">
          <a:extLst>
            <a:ext uri="{FF2B5EF4-FFF2-40B4-BE49-F238E27FC236}">
              <a16:creationId xmlns:a16="http://schemas.microsoft.com/office/drawing/2014/main" id="{00D7138C-5DED-42AE-ACCF-0D0FE168A6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6" name="AutoShape 3" descr="(question)">
          <a:extLst>
            <a:ext uri="{FF2B5EF4-FFF2-40B4-BE49-F238E27FC236}">
              <a16:creationId xmlns:a16="http://schemas.microsoft.com/office/drawing/2014/main" id="{BBF5B0DD-D91C-4EB7-A4FD-995617613C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7" name="AutoShape 3" descr="(question)">
          <a:extLst>
            <a:ext uri="{FF2B5EF4-FFF2-40B4-BE49-F238E27FC236}">
              <a16:creationId xmlns:a16="http://schemas.microsoft.com/office/drawing/2014/main" id="{0B904F1A-2DF9-4276-83D4-86F2C6E37CC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8" name="AutoShape 3" descr="(question)">
          <a:extLst>
            <a:ext uri="{FF2B5EF4-FFF2-40B4-BE49-F238E27FC236}">
              <a16:creationId xmlns:a16="http://schemas.microsoft.com/office/drawing/2014/main" id="{388BB42A-40FA-4AB4-958F-A3D83FC629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59" name="AutoShape 3" descr="(question)">
          <a:extLst>
            <a:ext uri="{FF2B5EF4-FFF2-40B4-BE49-F238E27FC236}">
              <a16:creationId xmlns:a16="http://schemas.microsoft.com/office/drawing/2014/main" id="{ABF5727D-528A-476B-81C2-5BC4F26369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0" name="AutoShape 3" descr="(question)">
          <a:extLst>
            <a:ext uri="{FF2B5EF4-FFF2-40B4-BE49-F238E27FC236}">
              <a16:creationId xmlns:a16="http://schemas.microsoft.com/office/drawing/2014/main" id="{F621FCF9-6495-44A6-97E1-94B9653628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1" name="AutoShape 3" descr="(question)">
          <a:extLst>
            <a:ext uri="{FF2B5EF4-FFF2-40B4-BE49-F238E27FC236}">
              <a16:creationId xmlns:a16="http://schemas.microsoft.com/office/drawing/2014/main" id="{6F3B4B69-0FD3-4690-82C7-1AF53E8C5B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2" name="AutoShape 3" descr="(question)">
          <a:extLst>
            <a:ext uri="{FF2B5EF4-FFF2-40B4-BE49-F238E27FC236}">
              <a16:creationId xmlns:a16="http://schemas.microsoft.com/office/drawing/2014/main" id="{0E3C382C-EF37-4A5F-9801-AB513F445DD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3" name="AutoShape 3" descr="(question)">
          <a:extLst>
            <a:ext uri="{FF2B5EF4-FFF2-40B4-BE49-F238E27FC236}">
              <a16:creationId xmlns:a16="http://schemas.microsoft.com/office/drawing/2014/main" id="{2FA76F60-6B3C-4732-83EA-40ED7F6676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4" name="AutoShape 3" descr="(question)">
          <a:extLst>
            <a:ext uri="{FF2B5EF4-FFF2-40B4-BE49-F238E27FC236}">
              <a16:creationId xmlns:a16="http://schemas.microsoft.com/office/drawing/2014/main" id="{F1B9F8E9-FF2A-474D-95BF-8C8DD53AAC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5" name="AutoShape 3" descr="(question)">
          <a:extLst>
            <a:ext uri="{FF2B5EF4-FFF2-40B4-BE49-F238E27FC236}">
              <a16:creationId xmlns:a16="http://schemas.microsoft.com/office/drawing/2014/main" id="{EB7F0FE1-AB4A-4E4A-A4A0-08C04758BD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6" name="AutoShape 3" descr="(question)">
          <a:extLst>
            <a:ext uri="{FF2B5EF4-FFF2-40B4-BE49-F238E27FC236}">
              <a16:creationId xmlns:a16="http://schemas.microsoft.com/office/drawing/2014/main" id="{F478101D-AEE6-413A-BCF9-1568A9572C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7" name="AutoShape 3" descr="(question)">
          <a:extLst>
            <a:ext uri="{FF2B5EF4-FFF2-40B4-BE49-F238E27FC236}">
              <a16:creationId xmlns:a16="http://schemas.microsoft.com/office/drawing/2014/main" id="{21F92B44-06E5-4C9D-9506-2E3B7F03616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8" name="AutoShape 3" descr="(question)">
          <a:extLst>
            <a:ext uri="{FF2B5EF4-FFF2-40B4-BE49-F238E27FC236}">
              <a16:creationId xmlns:a16="http://schemas.microsoft.com/office/drawing/2014/main" id="{3EEB4331-1A78-413F-82C2-03CE08A679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69" name="AutoShape 3" descr="(question)">
          <a:extLst>
            <a:ext uri="{FF2B5EF4-FFF2-40B4-BE49-F238E27FC236}">
              <a16:creationId xmlns:a16="http://schemas.microsoft.com/office/drawing/2014/main" id="{111BDDA9-9848-4224-9749-8DBEFED9EB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0" name="AutoShape 3" descr="(question)">
          <a:extLst>
            <a:ext uri="{FF2B5EF4-FFF2-40B4-BE49-F238E27FC236}">
              <a16:creationId xmlns:a16="http://schemas.microsoft.com/office/drawing/2014/main" id="{DCF0B1C1-43E7-4B9F-A1A6-8F0FCFB4E0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1" name="AutoShape 3" descr="(question)">
          <a:extLst>
            <a:ext uri="{FF2B5EF4-FFF2-40B4-BE49-F238E27FC236}">
              <a16:creationId xmlns:a16="http://schemas.microsoft.com/office/drawing/2014/main" id="{394D46C6-A0BE-4577-BA15-418E46CF17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2" name="AutoShape 3" descr="(question)">
          <a:extLst>
            <a:ext uri="{FF2B5EF4-FFF2-40B4-BE49-F238E27FC236}">
              <a16:creationId xmlns:a16="http://schemas.microsoft.com/office/drawing/2014/main" id="{D94677F2-1CA9-4684-8601-B0961488F97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3" name="AutoShape 3" descr="(question)">
          <a:extLst>
            <a:ext uri="{FF2B5EF4-FFF2-40B4-BE49-F238E27FC236}">
              <a16:creationId xmlns:a16="http://schemas.microsoft.com/office/drawing/2014/main" id="{560513F0-0984-4004-9C4F-5CB31FF64F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4" name="AutoShape 3" descr="(question)">
          <a:extLst>
            <a:ext uri="{FF2B5EF4-FFF2-40B4-BE49-F238E27FC236}">
              <a16:creationId xmlns:a16="http://schemas.microsoft.com/office/drawing/2014/main" id="{BEBC4940-974C-4EF2-9806-F79E55CC4F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5" name="AutoShape 3" descr="(question)">
          <a:extLst>
            <a:ext uri="{FF2B5EF4-FFF2-40B4-BE49-F238E27FC236}">
              <a16:creationId xmlns:a16="http://schemas.microsoft.com/office/drawing/2014/main" id="{97B629CE-C160-4AA3-B33B-276404D4FB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6" name="AutoShape 3" descr="(question)">
          <a:extLst>
            <a:ext uri="{FF2B5EF4-FFF2-40B4-BE49-F238E27FC236}">
              <a16:creationId xmlns:a16="http://schemas.microsoft.com/office/drawing/2014/main" id="{FE5117AE-712D-4302-8E06-6029B85E3F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7" name="AutoShape 3" descr="(question)">
          <a:extLst>
            <a:ext uri="{FF2B5EF4-FFF2-40B4-BE49-F238E27FC236}">
              <a16:creationId xmlns:a16="http://schemas.microsoft.com/office/drawing/2014/main" id="{69EBD7B4-E495-495E-B5A7-1B4981EB733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8" name="AutoShape 3" descr="(question)">
          <a:extLst>
            <a:ext uri="{FF2B5EF4-FFF2-40B4-BE49-F238E27FC236}">
              <a16:creationId xmlns:a16="http://schemas.microsoft.com/office/drawing/2014/main" id="{9BB491E9-9479-4C25-9D34-6882F2E463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79" name="AutoShape 3" descr="(question)">
          <a:extLst>
            <a:ext uri="{FF2B5EF4-FFF2-40B4-BE49-F238E27FC236}">
              <a16:creationId xmlns:a16="http://schemas.microsoft.com/office/drawing/2014/main" id="{6E21C04B-C100-4EF9-952D-8464173568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0" name="AutoShape 3" descr="(question)">
          <a:extLst>
            <a:ext uri="{FF2B5EF4-FFF2-40B4-BE49-F238E27FC236}">
              <a16:creationId xmlns:a16="http://schemas.microsoft.com/office/drawing/2014/main" id="{DA7E0A7A-C1F3-471C-9321-D63ED4FF717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1" name="AutoShape 3" descr="(question)">
          <a:extLst>
            <a:ext uri="{FF2B5EF4-FFF2-40B4-BE49-F238E27FC236}">
              <a16:creationId xmlns:a16="http://schemas.microsoft.com/office/drawing/2014/main" id="{9592E04A-485E-4C6B-B64C-F1C2B597B7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2" name="AutoShape 3" descr="(question)">
          <a:extLst>
            <a:ext uri="{FF2B5EF4-FFF2-40B4-BE49-F238E27FC236}">
              <a16:creationId xmlns:a16="http://schemas.microsoft.com/office/drawing/2014/main" id="{CC68E4F5-B174-4747-8968-601B8390993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3" name="AutoShape 3" descr="(question)">
          <a:extLst>
            <a:ext uri="{FF2B5EF4-FFF2-40B4-BE49-F238E27FC236}">
              <a16:creationId xmlns:a16="http://schemas.microsoft.com/office/drawing/2014/main" id="{2DBFAFD2-1A47-4E5B-A048-BF043BA72B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4" name="AutoShape 3" descr="(question)">
          <a:extLst>
            <a:ext uri="{FF2B5EF4-FFF2-40B4-BE49-F238E27FC236}">
              <a16:creationId xmlns:a16="http://schemas.microsoft.com/office/drawing/2014/main" id="{91DB7583-0EFD-4474-A357-5EE818176A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5" name="AutoShape 3" descr="(question)">
          <a:extLst>
            <a:ext uri="{FF2B5EF4-FFF2-40B4-BE49-F238E27FC236}">
              <a16:creationId xmlns:a16="http://schemas.microsoft.com/office/drawing/2014/main" id="{EA7D1433-155F-4789-9952-F850E2C043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6" name="AutoShape 3" descr="(question)">
          <a:extLst>
            <a:ext uri="{FF2B5EF4-FFF2-40B4-BE49-F238E27FC236}">
              <a16:creationId xmlns:a16="http://schemas.microsoft.com/office/drawing/2014/main" id="{C222536E-8890-4201-A2D0-B33AC94FD6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7" name="AutoShape 3" descr="(question)">
          <a:extLst>
            <a:ext uri="{FF2B5EF4-FFF2-40B4-BE49-F238E27FC236}">
              <a16:creationId xmlns:a16="http://schemas.microsoft.com/office/drawing/2014/main" id="{9AE9F857-9B14-46E3-B1EC-5D2D08E24B3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8" name="AutoShape 3" descr="(question)">
          <a:extLst>
            <a:ext uri="{FF2B5EF4-FFF2-40B4-BE49-F238E27FC236}">
              <a16:creationId xmlns:a16="http://schemas.microsoft.com/office/drawing/2014/main" id="{122B72BB-1192-4025-A4AB-A376B21723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89" name="AutoShape 3" descr="(question)">
          <a:extLst>
            <a:ext uri="{FF2B5EF4-FFF2-40B4-BE49-F238E27FC236}">
              <a16:creationId xmlns:a16="http://schemas.microsoft.com/office/drawing/2014/main" id="{09EA30FA-2099-430C-A049-4ECD177751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0" name="AutoShape 3" descr="(question)">
          <a:extLst>
            <a:ext uri="{FF2B5EF4-FFF2-40B4-BE49-F238E27FC236}">
              <a16:creationId xmlns:a16="http://schemas.microsoft.com/office/drawing/2014/main" id="{18F37C6B-6CF2-44E7-A6FC-67378FC50F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1" name="AutoShape 3" descr="(question)">
          <a:extLst>
            <a:ext uri="{FF2B5EF4-FFF2-40B4-BE49-F238E27FC236}">
              <a16:creationId xmlns:a16="http://schemas.microsoft.com/office/drawing/2014/main" id="{5CE3A00F-B0A1-416E-AFDC-C7905BF7E6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2" name="AutoShape 3" descr="(question)">
          <a:extLst>
            <a:ext uri="{FF2B5EF4-FFF2-40B4-BE49-F238E27FC236}">
              <a16:creationId xmlns:a16="http://schemas.microsoft.com/office/drawing/2014/main" id="{B9384152-1471-4491-8EA9-FD307E84C78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3" name="AutoShape 3" descr="(question)">
          <a:extLst>
            <a:ext uri="{FF2B5EF4-FFF2-40B4-BE49-F238E27FC236}">
              <a16:creationId xmlns:a16="http://schemas.microsoft.com/office/drawing/2014/main" id="{924EDA9F-A8FD-4720-8884-951661D976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4" name="AutoShape 3" descr="(question)">
          <a:extLst>
            <a:ext uri="{FF2B5EF4-FFF2-40B4-BE49-F238E27FC236}">
              <a16:creationId xmlns:a16="http://schemas.microsoft.com/office/drawing/2014/main" id="{6CD25A42-F0BB-4653-B0F2-FEBBA8A533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5" name="AutoShape 3" descr="(question)">
          <a:extLst>
            <a:ext uri="{FF2B5EF4-FFF2-40B4-BE49-F238E27FC236}">
              <a16:creationId xmlns:a16="http://schemas.microsoft.com/office/drawing/2014/main" id="{B95A4579-9571-48D7-88F9-A7381A2944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6" name="AutoShape 3" descr="(question)">
          <a:extLst>
            <a:ext uri="{FF2B5EF4-FFF2-40B4-BE49-F238E27FC236}">
              <a16:creationId xmlns:a16="http://schemas.microsoft.com/office/drawing/2014/main" id="{577C7D3A-6DA6-4D27-B4E1-4202F82A6F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7" name="AutoShape 3" descr="(question)">
          <a:extLst>
            <a:ext uri="{FF2B5EF4-FFF2-40B4-BE49-F238E27FC236}">
              <a16:creationId xmlns:a16="http://schemas.microsoft.com/office/drawing/2014/main" id="{ADB91B20-8F70-46E1-96EE-49EA41FF86C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8" name="AutoShape 3" descr="(question)">
          <a:extLst>
            <a:ext uri="{FF2B5EF4-FFF2-40B4-BE49-F238E27FC236}">
              <a16:creationId xmlns:a16="http://schemas.microsoft.com/office/drawing/2014/main" id="{74E8F188-0978-4597-8D58-3317E06546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99" name="AutoShape 3" descr="(question)">
          <a:extLst>
            <a:ext uri="{FF2B5EF4-FFF2-40B4-BE49-F238E27FC236}">
              <a16:creationId xmlns:a16="http://schemas.microsoft.com/office/drawing/2014/main" id="{49444A6B-D38D-401B-BA82-EF7933AF91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0" name="AutoShape 3" descr="(question)">
          <a:extLst>
            <a:ext uri="{FF2B5EF4-FFF2-40B4-BE49-F238E27FC236}">
              <a16:creationId xmlns:a16="http://schemas.microsoft.com/office/drawing/2014/main" id="{5AFBD550-D945-4F44-97BF-75908EEC1F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1" name="AutoShape 3" descr="(question)">
          <a:extLst>
            <a:ext uri="{FF2B5EF4-FFF2-40B4-BE49-F238E27FC236}">
              <a16:creationId xmlns:a16="http://schemas.microsoft.com/office/drawing/2014/main" id="{A59F188E-F071-4C22-9FF5-3127B4CD87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2" name="AutoShape 3" descr="(question)">
          <a:extLst>
            <a:ext uri="{FF2B5EF4-FFF2-40B4-BE49-F238E27FC236}">
              <a16:creationId xmlns:a16="http://schemas.microsoft.com/office/drawing/2014/main" id="{B97D1B33-237F-47A7-9EBB-35B6C269CAD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3" name="AutoShape 3" descr="(question)">
          <a:extLst>
            <a:ext uri="{FF2B5EF4-FFF2-40B4-BE49-F238E27FC236}">
              <a16:creationId xmlns:a16="http://schemas.microsoft.com/office/drawing/2014/main" id="{D43AA20A-17CB-49FA-A974-38619D7132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4" name="AutoShape 3" descr="(question)">
          <a:extLst>
            <a:ext uri="{FF2B5EF4-FFF2-40B4-BE49-F238E27FC236}">
              <a16:creationId xmlns:a16="http://schemas.microsoft.com/office/drawing/2014/main" id="{AD22B7CF-412F-4BF1-AE42-C4E9ED4F3E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5" name="AutoShape 3" descr="(question)">
          <a:extLst>
            <a:ext uri="{FF2B5EF4-FFF2-40B4-BE49-F238E27FC236}">
              <a16:creationId xmlns:a16="http://schemas.microsoft.com/office/drawing/2014/main" id="{761D65B2-4152-41C5-B71E-BBAAE948E7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6" name="AutoShape 3" descr="(question)">
          <a:extLst>
            <a:ext uri="{FF2B5EF4-FFF2-40B4-BE49-F238E27FC236}">
              <a16:creationId xmlns:a16="http://schemas.microsoft.com/office/drawing/2014/main" id="{1D515C2F-A588-4299-A108-6E86B4100F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7" name="AutoShape 3" descr="(question)">
          <a:extLst>
            <a:ext uri="{FF2B5EF4-FFF2-40B4-BE49-F238E27FC236}">
              <a16:creationId xmlns:a16="http://schemas.microsoft.com/office/drawing/2014/main" id="{95C365B5-A885-4323-A297-5F52740896D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8" name="AutoShape 3" descr="(question)">
          <a:extLst>
            <a:ext uri="{FF2B5EF4-FFF2-40B4-BE49-F238E27FC236}">
              <a16:creationId xmlns:a16="http://schemas.microsoft.com/office/drawing/2014/main" id="{A55E24AD-17A8-4172-907A-4EF77F699C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09" name="AutoShape 3" descr="(question)">
          <a:extLst>
            <a:ext uri="{FF2B5EF4-FFF2-40B4-BE49-F238E27FC236}">
              <a16:creationId xmlns:a16="http://schemas.microsoft.com/office/drawing/2014/main" id="{8D61DDC5-5107-46AF-AD7D-6CF6980E8C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0" name="AutoShape 3" descr="(question)">
          <a:extLst>
            <a:ext uri="{FF2B5EF4-FFF2-40B4-BE49-F238E27FC236}">
              <a16:creationId xmlns:a16="http://schemas.microsoft.com/office/drawing/2014/main" id="{9A310258-B6FB-4A1B-9CC9-EE5F3644A1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1" name="AutoShape 3" descr="(question)">
          <a:extLst>
            <a:ext uri="{FF2B5EF4-FFF2-40B4-BE49-F238E27FC236}">
              <a16:creationId xmlns:a16="http://schemas.microsoft.com/office/drawing/2014/main" id="{41C4FAE6-78FC-4B0C-B0FA-5279186076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2" name="AutoShape 3" descr="(question)">
          <a:extLst>
            <a:ext uri="{FF2B5EF4-FFF2-40B4-BE49-F238E27FC236}">
              <a16:creationId xmlns:a16="http://schemas.microsoft.com/office/drawing/2014/main" id="{086A5D5C-EFE7-412B-AE29-6BC2BC2FDE1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3" name="AutoShape 3" descr="(question)">
          <a:extLst>
            <a:ext uri="{FF2B5EF4-FFF2-40B4-BE49-F238E27FC236}">
              <a16:creationId xmlns:a16="http://schemas.microsoft.com/office/drawing/2014/main" id="{F1E72BDD-D600-4174-932B-6D17C28624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4" name="AutoShape 3" descr="(question)">
          <a:extLst>
            <a:ext uri="{FF2B5EF4-FFF2-40B4-BE49-F238E27FC236}">
              <a16:creationId xmlns:a16="http://schemas.microsoft.com/office/drawing/2014/main" id="{1BE99DA9-6F78-41BB-9B32-236BB61AB2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5" name="AutoShape 3" descr="(question)">
          <a:extLst>
            <a:ext uri="{FF2B5EF4-FFF2-40B4-BE49-F238E27FC236}">
              <a16:creationId xmlns:a16="http://schemas.microsoft.com/office/drawing/2014/main" id="{49906962-88ED-498C-A4F9-4A4D41E4CB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6" name="AutoShape 3" descr="(question)">
          <a:extLst>
            <a:ext uri="{FF2B5EF4-FFF2-40B4-BE49-F238E27FC236}">
              <a16:creationId xmlns:a16="http://schemas.microsoft.com/office/drawing/2014/main" id="{B4C1F560-A80F-433D-8F26-B746FF2ABD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7" name="AutoShape 3" descr="(question)">
          <a:extLst>
            <a:ext uri="{FF2B5EF4-FFF2-40B4-BE49-F238E27FC236}">
              <a16:creationId xmlns:a16="http://schemas.microsoft.com/office/drawing/2014/main" id="{287BE419-EAB7-47D5-95D4-5795D0586EC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8" name="AutoShape 3" descr="(question)">
          <a:extLst>
            <a:ext uri="{FF2B5EF4-FFF2-40B4-BE49-F238E27FC236}">
              <a16:creationId xmlns:a16="http://schemas.microsoft.com/office/drawing/2014/main" id="{9E29A0E1-3D83-4B80-BA9B-354A4DF554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19" name="AutoShape 3" descr="(question)">
          <a:extLst>
            <a:ext uri="{FF2B5EF4-FFF2-40B4-BE49-F238E27FC236}">
              <a16:creationId xmlns:a16="http://schemas.microsoft.com/office/drawing/2014/main" id="{1920F1E0-9F9B-45A6-9347-D354DF42BB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0" name="AutoShape 3" descr="(question)">
          <a:extLst>
            <a:ext uri="{FF2B5EF4-FFF2-40B4-BE49-F238E27FC236}">
              <a16:creationId xmlns:a16="http://schemas.microsoft.com/office/drawing/2014/main" id="{8C2A92C5-2AD1-46A3-A052-E0F249C361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1" name="AutoShape 3" descr="(question)">
          <a:extLst>
            <a:ext uri="{FF2B5EF4-FFF2-40B4-BE49-F238E27FC236}">
              <a16:creationId xmlns:a16="http://schemas.microsoft.com/office/drawing/2014/main" id="{F855196F-71BD-460A-9CAD-6AEB3D0BF0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2" name="AutoShape 3" descr="(question)">
          <a:extLst>
            <a:ext uri="{FF2B5EF4-FFF2-40B4-BE49-F238E27FC236}">
              <a16:creationId xmlns:a16="http://schemas.microsoft.com/office/drawing/2014/main" id="{2BCF277E-2CD2-4764-96FE-FD14E28B959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3" name="AutoShape 3" descr="(question)">
          <a:extLst>
            <a:ext uri="{FF2B5EF4-FFF2-40B4-BE49-F238E27FC236}">
              <a16:creationId xmlns:a16="http://schemas.microsoft.com/office/drawing/2014/main" id="{58BC0C1A-B0F9-4990-930A-9E0ECABB61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4" name="AutoShape 3" descr="(question)">
          <a:extLst>
            <a:ext uri="{FF2B5EF4-FFF2-40B4-BE49-F238E27FC236}">
              <a16:creationId xmlns:a16="http://schemas.microsoft.com/office/drawing/2014/main" id="{3C251AAC-F75C-4F97-A1BD-DBE777F229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5" name="AutoShape 3" descr="(question)">
          <a:extLst>
            <a:ext uri="{FF2B5EF4-FFF2-40B4-BE49-F238E27FC236}">
              <a16:creationId xmlns:a16="http://schemas.microsoft.com/office/drawing/2014/main" id="{77C203BC-D1F2-44C5-A19E-6006B6F749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6" name="AutoShape 3" descr="(question)">
          <a:extLst>
            <a:ext uri="{FF2B5EF4-FFF2-40B4-BE49-F238E27FC236}">
              <a16:creationId xmlns:a16="http://schemas.microsoft.com/office/drawing/2014/main" id="{C6683D91-290C-4774-AEB3-2952FDEBDE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7" name="AutoShape 3" descr="(question)">
          <a:extLst>
            <a:ext uri="{FF2B5EF4-FFF2-40B4-BE49-F238E27FC236}">
              <a16:creationId xmlns:a16="http://schemas.microsoft.com/office/drawing/2014/main" id="{708FFCB5-9E10-4DA1-ACCD-4F70CB0FE65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8" name="AutoShape 3" descr="(question)">
          <a:extLst>
            <a:ext uri="{FF2B5EF4-FFF2-40B4-BE49-F238E27FC236}">
              <a16:creationId xmlns:a16="http://schemas.microsoft.com/office/drawing/2014/main" id="{E8C7E4F4-0E1C-4772-9816-984ADF0820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29" name="AutoShape 3" descr="(question)">
          <a:extLst>
            <a:ext uri="{FF2B5EF4-FFF2-40B4-BE49-F238E27FC236}">
              <a16:creationId xmlns:a16="http://schemas.microsoft.com/office/drawing/2014/main" id="{5B8C970C-49F1-4AE7-8EF4-8017644694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0" name="AutoShape 3" descr="(question)">
          <a:extLst>
            <a:ext uri="{FF2B5EF4-FFF2-40B4-BE49-F238E27FC236}">
              <a16:creationId xmlns:a16="http://schemas.microsoft.com/office/drawing/2014/main" id="{DE01887F-2FF8-45AB-A11F-8B4477057D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1" name="AutoShape 3" descr="(question)">
          <a:extLst>
            <a:ext uri="{FF2B5EF4-FFF2-40B4-BE49-F238E27FC236}">
              <a16:creationId xmlns:a16="http://schemas.microsoft.com/office/drawing/2014/main" id="{29344FD7-AE25-431A-8C38-8210A6BD10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2" name="AutoShape 3" descr="(question)">
          <a:extLst>
            <a:ext uri="{FF2B5EF4-FFF2-40B4-BE49-F238E27FC236}">
              <a16:creationId xmlns:a16="http://schemas.microsoft.com/office/drawing/2014/main" id="{14B8724F-1CDC-45B4-AFDB-B9ACEF9427D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3" name="AutoShape 3" descr="(question)">
          <a:extLst>
            <a:ext uri="{FF2B5EF4-FFF2-40B4-BE49-F238E27FC236}">
              <a16:creationId xmlns:a16="http://schemas.microsoft.com/office/drawing/2014/main" id="{8ACA8A89-3CBB-46C5-9BF7-5256773423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4" name="AutoShape 3" descr="(question)">
          <a:extLst>
            <a:ext uri="{FF2B5EF4-FFF2-40B4-BE49-F238E27FC236}">
              <a16:creationId xmlns:a16="http://schemas.microsoft.com/office/drawing/2014/main" id="{08103A3A-1277-4B8B-83AE-DA6DF563B1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5" name="AutoShape 3" descr="(question)">
          <a:extLst>
            <a:ext uri="{FF2B5EF4-FFF2-40B4-BE49-F238E27FC236}">
              <a16:creationId xmlns:a16="http://schemas.microsoft.com/office/drawing/2014/main" id="{28BA8AF9-9EAD-4336-B6C1-EB1EC31F4B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6" name="AutoShape 3" descr="(question)">
          <a:extLst>
            <a:ext uri="{FF2B5EF4-FFF2-40B4-BE49-F238E27FC236}">
              <a16:creationId xmlns:a16="http://schemas.microsoft.com/office/drawing/2014/main" id="{32AE36A4-68AC-4DC0-BD5D-51D826D352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7" name="AutoShape 3" descr="(question)">
          <a:extLst>
            <a:ext uri="{FF2B5EF4-FFF2-40B4-BE49-F238E27FC236}">
              <a16:creationId xmlns:a16="http://schemas.microsoft.com/office/drawing/2014/main" id="{8DCCA0B2-8C33-41B1-91A6-BBD5B00C807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8" name="AutoShape 3" descr="(question)">
          <a:extLst>
            <a:ext uri="{FF2B5EF4-FFF2-40B4-BE49-F238E27FC236}">
              <a16:creationId xmlns:a16="http://schemas.microsoft.com/office/drawing/2014/main" id="{AD731E7E-6DB5-4697-A045-93777279D19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39" name="AutoShape 3" descr="(question)">
          <a:extLst>
            <a:ext uri="{FF2B5EF4-FFF2-40B4-BE49-F238E27FC236}">
              <a16:creationId xmlns:a16="http://schemas.microsoft.com/office/drawing/2014/main" id="{139F8FD2-4345-40E3-879E-961A68ABBD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0" name="AutoShape 3" descr="(question)">
          <a:extLst>
            <a:ext uri="{FF2B5EF4-FFF2-40B4-BE49-F238E27FC236}">
              <a16:creationId xmlns:a16="http://schemas.microsoft.com/office/drawing/2014/main" id="{33324894-CBCD-4E16-B3FB-0ADDA130DB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1" name="AutoShape 3" descr="(question)">
          <a:extLst>
            <a:ext uri="{FF2B5EF4-FFF2-40B4-BE49-F238E27FC236}">
              <a16:creationId xmlns:a16="http://schemas.microsoft.com/office/drawing/2014/main" id="{7D08803E-EA23-4778-A3C6-F2D644CBDA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2" name="AutoShape 3" descr="(question)">
          <a:extLst>
            <a:ext uri="{FF2B5EF4-FFF2-40B4-BE49-F238E27FC236}">
              <a16:creationId xmlns:a16="http://schemas.microsoft.com/office/drawing/2014/main" id="{BEC05C5C-8D5C-4ADB-9A3B-892D7BCDEAB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3" name="AutoShape 3" descr="(question)">
          <a:extLst>
            <a:ext uri="{FF2B5EF4-FFF2-40B4-BE49-F238E27FC236}">
              <a16:creationId xmlns:a16="http://schemas.microsoft.com/office/drawing/2014/main" id="{2B9A4E5F-DF63-4740-9539-28145BB512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4" name="AutoShape 3" descr="(question)">
          <a:extLst>
            <a:ext uri="{FF2B5EF4-FFF2-40B4-BE49-F238E27FC236}">
              <a16:creationId xmlns:a16="http://schemas.microsoft.com/office/drawing/2014/main" id="{47248D38-3735-4EAE-B656-A2E0B42133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245" name="AutoShape 3" descr="(question)">
          <a:extLst>
            <a:ext uri="{FF2B5EF4-FFF2-40B4-BE49-F238E27FC236}">
              <a16:creationId xmlns:a16="http://schemas.microsoft.com/office/drawing/2014/main" id="{68DEF050-5DD5-4182-822B-CCA50CA801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6" name="AutoShape 3" descr="(question)">
          <a:extLst>
            <a:ext uri="{FF2B5EF4-FFF2-40B4-BE49-F238E27FC236}">
              <a16:creationId xmlns:a16="http://schemas.microsoft.com/office/drawing/2014/main" id="{81E32F67-BE8C-46F3-8F64-9E06A3BD9C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7" name="AutoShape 3" descr="(question)">
          <a:extLst>
            <a:ext uri="{FF2B5EF4-FFF2-40B4-BE49-F238E27FC236}">
              <a16:creationId xmlns:a16="http://schemas.microsoft.com/office/drawing/2014/main" id="{381685C4-8B9B-48CC-958B-319FFBDECAB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8" name="AutoShape 3" descr="(question)">
          <a:extLst>
            <a:ext uri="{FF2B5EF4-FFF2-40B4-BE49-F238E27FC236}">
              <a16:creationId xmlns:a16="http://schemas.microsoft.com/office/drawing/2014/main" id="{1D178DA6-D621-4ED4-A6AB-45535BC984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9" name="AutoShape 3" descr="(question)">
          <a:extLst>
            <a:ext uri="{FF2B5EF4-FFF2-40B4-BE49-F238E27FC236}">
              <a16:creationId xmlns:a16="http://schemas.microsoft.com/office/drawing/2014/main" id="{85624D7A-9804-4A23-BE4A-3E1A23D1BEE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0" name="AutoShape 3" descr="(question)">
          <a:extLst>
            <a:ext uri="{FF2B5EF4-FFF2-40B4-BE49-F238E27FC236}">
              <a16:creationId xmlns:a16="http://schemas.microsoft.com/office/drawing/2014/main" id="{FAD75C6F-169F-4B66-BD31-31D643EC5E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1" name="AutoShape 3" descr="(question)">
          <a:extLst>
            <a:ext uri="{FF2B5EF4-FFF2-40B4-BE49-F238E27FC236}">
              <a16:creationId xmlns:a16="http://schemas.microsoft.com/office/drawing/2014/main" id="{DBB09091-7310-4A4B-AF20-C28F4A3DFD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2" name="AutoShape 3" descr="(question)">
          <a:extLst>
            <a:ext uri="{FF2B5EF4-FFF2-40B4-BE49-F238E27FC236}">
              <a16:creationId xmlns:a16="http://schemas.microsoft.com/office/drawing/2014/main" id="{A687A492-CC38-49A5-A8F4-33211426525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3" name="AutoShape 3" descr="(question)">
          <a:extLst>
            <a:ext uri="{FF2B5EF4-FFF2-40B4-BE49-F238E27FC236}">
              <a16:creationId xmlns:a16="http://schemas.microsoft.com/office/drawing/2014/main" id="{150523FB-9863-4432-B245-60D81B2530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4" name="AutoShape 3" descr="(question)">
          <a:extLst>
            <a:ext uri="{FF2B5EF4-FFF2-40B4-BE49-F238E27FC236}">
              <a16:creationId xmlns:a16="http://schemas.microsoft.com/office/drawing/2014/main" id="{E70F586D-4E48-4A88-94AA-F7AA193CD6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5" name="AutoShape 3" descr="(question)">
          <a:extLst>
            <a:ext uri="{FF2B5EF4-FFF2-40B4-BE49-F238E27FC236}">
              <a16:creationId xmlns:a16="http://schemas.microsoft.com/office/drawing/2014/main" id="{0E97A1D8-560E-42C6-9CA2-1BE720F858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6" name="AutoShape 3" descr="(question)">
          <a:extLst>
            <a:ext uri="{FF2B5EF4-FFF2-40B4-BE49-F238E27FC236}">
              <a16:creationId xmlns:a16="http://schemas.microsoft.com/office/drawing/2014/main" id="{D9C5BA67-AEDC-41BA-A7F0-6C4584282E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7" name="AutoShape 3" descr="(question)">
          <a:extLst>
            <a:ext uri="{FF2B5EF4-FFF2-40B4-BE49-F238E27FC236}">
              <a16:creationId xmlns:a16="http://schemas.microsoft.com/office/drawing/2014/main" id="{B3504F55-914A-4986-895F-A6C68EF8140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8" name="AutoShape 3" descr="(question)">
          <a:extLst>
            <a:ext uri="{FF2B5EF4-FFF2-40B4-BE49-F238E27FC236}">
              <a16:creationId xmlns:a16="http://schemas.microsoft.com/office/drawing/2014/main" id="{3B508104-E565-4019-B7B5-C9ECF0941E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59" name="AutoShape 3" descr="(question)">
          <a:extLst>
            <a:ext uri="{FF2B5EF4-FFF2-40B4-BE49-F238E27FC236}">
              <a16:creationId xmlns:a16="http://schemas.microsoft.com/office/drawing/2014/main" id="{6E532239-CE49-4950-B7F6-28B95E901C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0" name="AutoShape 3" descr="(question)">
          <a:extLst>
            <a:ext uri="{FF2B5EF4-FFF2-40B4-BE49-F238E27FC236}">
              <a16:creationId xmlns:a16="http://schemas.microsoft.com/office/drawing/2014/main" id="{34FD4AC9-2BE3-4BAB-95B3-9059FF577C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1" name="AutoShape 3" descr="(question)">
          <a:extLst>
            <a:ext uri="{FF2B5EF4-FFF2-40B4-BE49-F238E27FC236}">
              <a16:creationId xmlns:a16="http://schemas.microsoft.com/office/drawing/2014/main" id="{19EB95E6-C54E-466E-9207-5AB25EAD68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2" name="AutoShape 3" descr="(question)">
          <a:extLst>
            <a:ext uri="{FF2B5EF4-FFF2-40B4-BE49-F238E27FC236}">
              <a16:creationId xmlns:a16="http://schemas.microsoft.com/office/drawing/2014/main" id="{D255E3C9-C30C-4135-B135-70E1F19947F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3" name="AutoShape 3" descr="(question)">
          <a:extLst>
            <a:ext uri="{FF2B5EF4-FFF2-40B4-BE49-F238E27FC236}">
              <a16:creationId xmlns:a16="http://schemas.microsoft.com/office/drawing/2014/main" id="{FFBBE6DB-F0D6-4BCB-9CA7-7FBD245F79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4" name="AutoShape 3" descr="(question)">
          <a:extLst>
            <a:ext uri="{FF2B5EF4-FFF2-40B4-BE49-F238E27FC236}">
              <a16:creationId xmlns:a16="http://schemas.microsoft.com/office/drawing/2014/main" id="{1A6D3BAD-7B25-4D13-A516-B0E6FAF38F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5" name="AutoShape 3" descr="(question)">
          <a:extLst>
            <a:ext uri="{FF2B5EF4-FFF2-40B4-BE49-F238E27FC236}">
              <a16:creationId xmlns:a16="http://schemas.microsoft.com/office/drawing/2014/main" id="{DE42E69C-4B7F-45A8-A563-0357294200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6" name="AutoShape 3" descr="(question)">
          <a:extLst>
            <a:ext uri="{FF2B5EF4-FFF2-40B4-BE49-F238E27FC236}">
              <a16:creationId xmlns:a16="http://schemas.microsoft.com/office/drawing/2014/main" id="{2E90B44E-100F-4C3A-904A-F2B75DF0B4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7" name="AutoShape 3" descr="(question)">
          <a:extLst>
            <a:ext uri="{FF2B5EF4-FFF2-40B4-BE49-F238E27FC236}">
              <a16:creationId xmlns:a16="http://schemas.microsoft.com/office/drawing/2014/main" id="{7F3F780A-6F86-4DA3-A319-FC8496C51F8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8" name="AutoShape 3" descr="(question)">
          <a:extLst>
            <a:ext uri="{FF2B5EF4-FFF2-40B4-BE49-F238E27FC236}">
              <a16:creationId xmlns:a16="http://schemas.microsoft.com/office/drawing/2014/main" id="{4ED87509-2834-4823-BE83-9D5EC06DA0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69" name="AutoShape 3" descr="(question)">
          <a:extLst>
            <a:ext uri="{FF2B5EF4-FFF2-40B4-BE49-F238E27FC236}">
              <a16:creationId xmlns:a16="http://schemas.microsoft.com/office/drawing/2014/main" id="{B9E4555E-56F8-4D04-819B-AAD1AE31E6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0" name="AutoShape 3" descr="(question)">
          <a:extLst>
            <a:ext uri="{FF2B5EF4-FFF2-40B4-BE49-F238E27FC236}">
              <a16:creationId xmlns:a16="http://schemas.microsoft.com/office/drawing/2014/main" id="{D004FA4D-7401-414D-982B-3D6C0E8A7A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1" name="AutoShape 3" descr="(question)">
          <a:extLst>
            <a:ext uri="{FF2B5EF4-FFF2-40B4-BE49-F238E27FC236}">
              <a16:creationId xmlns:a16="http://schemas.microsoft.com/office/drawing/2014/main" id="{ACAAE51D-71F2-4375-8A2D-F4967E4789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2" name="AutoShape 3" descr="(question)">
          <a:extLst>
            <a:ext uri="{FF2B5EF4-FFF2-40B4-BE49-F238E27FC236}">
              <a16:creationId xmlns:a16="http://schemas.microsoft.com/office/drawing/2014/main" id="{094E03E0-C1D7-45F3-996D-398A3AD6E50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3" name="AutoShape 3" descr="(question)">
          <a:extLst>
            <a:ext uri="{FF2B5EF4-FFF2-40B4-BE49-F238E27FC236}">
              <a16:creationId xmlns:a16="http://schemas.microsoft.com/office/drawing/2014/main" id="{EBB72848-622C-4CDD-A4C3-F5E6797F59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4" name="AutoShape 3" descr="(question)">
          <a:extLst>
            <a:ext uri="{FF2B5EF4-FFF2-40B4-BE49-F238E27FC236}">
              <a16:creationId xmlns:a16="http://schemas.microsoft.com/office/drawing/2014/main" id="{EF920F4E-3495-469F-A9A6-F86E709D28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5" name="AutoShape 3" descr="(question)">
          <a:extLst>
            <a:ext uri="{FF2B5EF4-FFF2-40B4-BE49-F238E27FC236}">
              <a16:creationId xmlns:a16="http://schemas.microsoft.com/office/drawing/2014/main" id="{DB02A8E1-1F98-4B95-9295-E27CD5F8D8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6" name="AutoShape 3" descr="(question)">
          <a:extLst>
            <a:ext uri="{FF2B5EF4-FFF2-40B4-BE49-F238E27FC236}">
              <a16:creationId xmlns:a16="http://schemas.microsoft.com/office/drawing/2014/main" id="{2DDC1331-1AB5-4937-8DB1-17B73682CA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7" name="AutoShape 3" descr="(question)">
          <a:extLst>
            <a:ext uri="{FF2B5EF4-FFF2-40B4-BE49-F238E27FC236}">
              <a16:creationId xmlns:a16="http://schemas.microsoft.com/office/drawing/2014/main" id="{BB99F340-E760-481B-85DA-0BFBA41FBE7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8" name="AutoShape 3" descr="(question)">
          <a:extLst>
            <a:ext uri="{FF2B5EF4-FFF2-40B4-BE49-F238E27FC236}">
              <a16:creationId xmlns:a16="http://schemas.microsoft.com/office/drawing/2014/main" id="{2AEA17CD-D4E3-47A2-BA59-06B8180A73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79" name="AutoShape 3" descr="(question)">
          <a:extLst>
            <a:ext uri="{FF2B5EF4-FFF2-40B4-BE49-F238E27FC236}">
              <a16:creationId xmlns:a16="http://schemas.microsoft.com/office/drawing/2014/main" id="{76273462-F446-4931-B871-8DF3C6CECC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0" name="AutoShape 3" descr="(question)">
          <a:extLst>
            <a:ext uri="{FF2B5EF4-FFF2-40B4-BE49-F238E27FC236}">
              <a16:creationId xmlns:a16="http://schemas.microsoft.com/office/drawing/2014/main" id="{848E2F9A-CAE8-4B57-8B83-B6D7BBE5E3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1" name="AutoShape 3" descr="(question)">
          <a:extLst>
            <a:ext uri="{FF2B5EF4-FFF2-40B4-BE49-F238E27FC236}">
              <a16:creationId xmlns:a16="http://schemas.microsoft.com/office/drawing/2014/main" id="{8EC8BA18-9D26-4D4D-80E2-32B9DD1931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2" name="AutoShape 3" descr="(question)">
          <a:extLst>
            <a:ext uri="{FF2B5EF4-FFF2-40B4-BE49-F238E27FC236}">
              <a16:creationId xmlns:a16="http://schemas.microsoft.com/office/drawing/2014/main" id="{C0FA5F7F-F1B4-436C-9308-2835D6E46B1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3" name="AutoShape 3" descr="(question)">
          <a:extLst>
            <a:ext uri="{FF2B5EF4-FFF2-40B4-BE49-F238E27FC236}">
              <a16:creationId xmlns:a16="http://schemas.microsoft.com/office/drawing/2014/main" id="{8B59F99B-99AE-450B-ACF1-02E25618D2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4" name="AutoShape 3" descr="(question)">
          <a:extLst>
            <a:ext uri="{FF2B5EF4-FFF2-40B4-BE49-F238E27FC236}">
              <a16:creationId xmlns:a16="http://schemas.microsoft.com/office/drawing/2014/main" id="{F27377E5-CB2D-4017-B694-9944895500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5" name="AutoShape 3" descr="(question)">
          <a:extLst>
            <a:ext uri="{FF2B5EF4-FFF2-40B4-BE49-F238E27FC236}">
              <a16:creationId xmlns:a16="http://schemas.microsoft.com/office/drawing/2014/main" id="{944C37C4-89D3-4C20-9B1C-9F45B03559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6" name="AutoShape 3" descr="(question)">
          <a:extLst>
            <a:ext uri="{FF2B5EF4-FFF2-40B4-BE49-F238E27FC236}">
              <a16:creationId xmlns:a16="http://schemas.microsoft.com/office/drawing/2014/main" id="{7121846C-BCCB-4AE8-B979-C743EEBFD4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7" name="AutoShape 3" descr="(question)">
          <a:extLst>
            <a:ext uri="{FF2B5EF4-FFF2-40B4-BE49-F238E27FC236}">
              <a16:creationId xmlns:a16="http://schemas.microsoft.com/office/drawing/2014/main" id="{8790F01F-FD3D-4C72-B6B2-194AEBDE703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8" name="AutoShape 3" descr="(question)">
          <a:extLst>
            <a:ext uri="{FF2B5EF4-FFF2-40B4-BE49-F238E27FC236}">
              <a16:creationId xmlns:a16="http://schemas.microsoft.com/office/drawing/2014/main" id="{8AA9A571-F13C-45A5-92B6-AAFC5656B8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89" name="AutoShape 3" descr="(question)">
          <a:extLst>
            <a:ext uri="{FF2B5EF4-FFF2-40B4-BE49-F238E27FC236}">
              <a16:creationId xmlns:a16="http://schemas.microsoft.com/office/drawing/2014/main" id="{A44C8F98-ACBC-47D4-B6A1-AAE1D6F211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90" name="AutoShape 3" descr="(question)">
          <a:extLst>
            <a:ext uri="{FF2B5EF4-FFF2-40B4-BE49-F238E27FC236}">
              <a16:creationId xmlns:a16="http://schemas.microsoft.com/office/drawing/2014/main" id="{3F886C7F-9584-4C30-888C-6C844058D2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91" name="AutoShape 3" descr="(question)">
          <a:extLst>
            <a:ext uri="{FF2B5EF4-FFF2-40B4-BE49-F238E27FC236}">
              <a16:creationId xmlns:a16="http://schemas.microsoft.com/office/drawing/2014/main" id="{EA660D3E-EF59-455D-9687-59E62930AC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92" name="AutoShape 3" descr="(question)">
          <a:extLst>
            <a:ext uri="{FF2B5EF4-FFF2-40B4-BE49-F238E27FC236}">
              <a16:creationId xmlns:a16="http://schemas.microsoft.com/office/drawing/2014/main" id="{F4254C81-DBBD-49E0-B4CE-1A727BB6548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562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06" name="AutoShape 3" descr="(question)">
          <a:extLst>
            <a:ext uri="{FF2B5EF4-FFF2-40B4-BE49-F238E27FC236}">
              <a16:creationId xmlns:a16="http://schemas.microsoft.com/office/drawing/2014/main" id="{D65A808B-9EAB-49CB-B75F-90727897F7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07" name="AutoShape 3" descr="(question)">
          <a:extLst>
            <a:ext uri="{FF2B5EF4-FFF2-40B4-BE49-F238E27FC236}">
              <a16:creationId xmlns:a16="http://schemas.microsoft.com/office/drawing/2014/main" id="{58B7EC35-2086-4DB7-A202-54FE39E8144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08" name="AutoShape 3" descr="(question)">
          <a:extLst>
            <a:ext uri="{FF2B5EF4-FFF2-40B4-BE49-F238E27FC236}">
              <a16:creationId xmlns:a16="http://schemas.microsoft.com/office/drawing/2014/main" id="{49CE3130-F3D7-4421-8EBE-D026542A1B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09" name="AutoShape 3" descr="(question)">
          <a:extLst>
            <a:ext uri="{FF2B5EF4-FFF2-40B4-BE49-F238E27FC236}">
              <a16:creationId xmlns:a16="http://schemas.microsoft.com/office/drawing/2014/main" id="{8DBD1532-0929-4085-BC48-DFE5BA4767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0" name="AutoShape 3" descr="(question)">
          <a:extLst>
            <a:ext uri="{FF2B5EF4-FFF2-40B4-BE49-F238E27FC236}">
              <a16:creationId xmlns:a16="http://schemas.microsoft.com/office/drawing/2014/main" id="{49E25C41-ACA1-4EBE-9C24-DBCDDA2F34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1" name="AutoShape 3" descr="(question)">
          <a:extLst>
            <a:ext uri="{FF2B5EF4-FFF2-40B4-BE49-F238E27FC236}">
              <a16:creationId xmlns:a16="http://schemas.microsoft.com/office/drawing/2014/main" id="{A24A56AD-6C4B-41D7-88CA-56964B2B91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2" name="AutoShape 3" descr="(question)">
          <a:extLst>
            <a:ext uri="{FF2B5EF4-FFF2-40B4-BE49-F238E27FC236}">
              <a16:creationId xmlns:a16="http://schemas.microsoft.com/office/drawing/2014/main" id="{2482C89A-6832-4192-AD18-CAD7144F265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3" name="AutoShape 3" descr="(question)">
          <a:extLst>
            <a:ext uri="{FF2B5EF4-FFF2-40B4-BE49-F238E27FC236}">
              <a16:creationId xmlns:a16="http://schemas.microsoft.com/office/drawing/2014/main" id="{907CBDA7-DE7A-4A8D-B0E3-82157F9107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4" name="AutoShape 3" descr="(question)">
          <a:extLst>
            <a:ext uri="{FF2B5EF4-FFF2-40B4-BE49-F238E27FC236}">
              <a16:creationId xmlns:a16="http://schemas.microsoft.com/office/drawing/2014/main" id="{9F660A3F-4BEC-467C-83DE-AE8A5FFE70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5" name="AutoShape 3" descr="(question)">
          <a:extLst>
            <a:ext uri="{FF2B5EF4-FFF2-40B4-BE49-F238E27FC236}">
              <a16:creationId xmlns:a16="http://schemas.microsoft.com/office/drawing/2014/main" id="{78825F40-FA1E-42D4-B377-0E6DD22F5E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6" name="AutoShape 3" descr="(question)">
          <a:extLst>
            <a:ext uri="{FF2B5EF4-FFF2-40B4-BE49-F238E27FC236}">
              <a16:creationId xmlns:a16="http://schemas.microsoft.com/office/drawing/2014/main" id="{0EF36D30-2FA5-4698-A3CC-5573FF3D16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7" name="AutoShape 3" descr="(question)">
          <a:extLst>
            <a:ext uri="{FF2B5EF4-FFF2-40B4-BE49-F238E27FC236}">
              <a16:creationId xmlns:a16="http://schemas.microsoft.com/office/drawing/2014/main" id="{2B5DE04D-CB39-4F82-859D-C70BABCA95A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8" name="AutoShape 3" descr="(question)">
          <a:extLst>
            <a:ext uri="{FF2B5EF4-FFF2-40B4-BE49-F238E27FC236}">
              <a16:creationId xmlns:a16="http://schemas.microsoft.com/office/drawing/2014/main" id="{EA347FA3-F038-486B-9306-04C61CF598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19" name="AutoShape 3" descr="(question)">
          <a:extLst>
            <a:ext uri="{FF2B5EF4-FFF2-40B4-BE49-F238E27FC236}">
              <a16:creationId xmlns:a16="http://schemas.microsoft.com/office/drawing/2014/main" id="{978D1705-E811-4D7B-9570-AFFF516F87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0" name="AutoShape 3" descr="(question)">
          <a:extLst>
            <a:ext uri="{FF2B5EF4-FFF2-40B4-BE49-F238E27FC236}">
              <a16:creationId xmlns:a16="http://schemas.microsoft.com/office/drawing/2014/main" id="{5E3A7365-4369-49B4-8F6F-53DEC58741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1" name="AutoShape 3" descr="(question)">
          <a:extLst>
            <a:ext uri="{FF2B5EF4-FFF2-40B4-BE49-F238E27FC236}">
              <a16:creationId xmlns:a16="http://schemas.microsoft.com/office/drawing/2014/main" id="{F03DA767-017A-45EB-B2A6-81A846E3E8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2" name="AutoShape 3" descr="(question)">
          <a:extLst>
            <a:ext uri="{FF2B5EF4-FFF2-40B4-BE49-F238E27FC236}">
              <a16:creationId xmlns:a16="http://schemas.microsoft.com/office/drawing/2014/main" id="{4268D44F-E63D-4030-A3AD-82F5389DE9F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3" name="AutoShape 3" descr="(question)">
          <a:extLst>
            <a:ext uri="{FF2B5EF4-FFF2-40B4-BE49-F238E27FC236}">
              <a16:creationId xmlns:a16="http://schemas.microsoft.com/office/drawing/2014/main" id="{1924A452-480C-4236-9E6D-FBE1BC831B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4" name="AutoShape 3" descr="(question)">
          <a:extLst>
            <a:ext uri="{FF2B5EF4-FFF2-40B4-BE49-F238E27FC236}">
              <a16:creationId xmlns:a16="http://schemas.microsoft.com/office/drawing/2014/main" id="{B73DC8EA-11ED-442A-B218-509E6A744C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5" name="AutoShape 3" descr="(question)">
          <a:extLst>
            <a:ext uri="{FF2B5EF4-FFF2-40B4-BE49-F238E27FC236}">
              <a16:creationId xmlns:a16="http://schemas.microsoft.com/office/drawing/2014/main" id="{C6311703-FF72-4F96-9526-D5876E1146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6" name="AutoShape 3" descr="(question)">
          <a:extLst>
            <a:ext uri="{FF2B5EF4-FFF2-40B4-BE49-F238E27FC236}">
              <a16:creationId xmlns:a16="http://schemas.microsoft.com/office/drawing/2014/main" id="{A33E05D6-A855-46EA-8CBB-15DA663CE4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7" name="AutoShape 3" descr="(question)">
          <a:extLst>
            <a:ext uri="{FF2B5EF4-FFF2-40B4-BE49-F238E27FC236}">
              <a16:creationId xmlns:a16="http://schemas.microsoft.com/office/drawing/2014/main" id="{05C8EE9C-4EFC-4253-AEC2-A23A3711F6C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8" name="AutoShape 3" descr="(question)">
          <a:extLst>
            <a:ext uri="{FF2B5EF4-FFF2-40B4-BE49-F238E27FC236}">
              <a16:creationId xmlns:a16="http://schemas.microsoft.com/office/drawing/2014/main" id="{49D0ADCC-C354-45C2-A95B-904BFCBA45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29" name="AutoShape 3" descr="(question)">
          <a:extLst>
            <a:ext uri="{FF2B5EF4-FFF2-40B4-BE49-F238E27FC236}">
              <a16:creationId xmlns:a16="http://schemas.microsoft.com/office/drawing/2014/main" id="{525718C8-5EC1-4062-8EB8-73C1627C75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0" name="AutoShape 3" descr="(question)">
          <a:extLst>
            <a:ext uri="{FF2B5EF4-FFF2-40B4-BE49-F238E27FC236}">
              <a16:creationId xmlns:a16="http://schemas.microsoft.com/office/drawing/2014/main" id="{3A046A70-7A11-4F24-8215-2A714D0A57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1" name="AutoShape 3" descr="(question)">
          <a:extLst>
            <a:ext uri="{FF2B5EF4-FFF2-40B4-BE49-F238E27FC236}">
              <a16:creationId xmlns:a16="http://schemas.microsoft.com/office/drawing/2014/main" id="{21E390EA-BDE3-407F-B806-3A987A2F71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2" name="AutoShape 3" descr="(question)">
          <a:extLst>
            <a:ext uri="{FF2B5EF4-FFF2-40B4-BE49-F238E27FC236}">
              <a16:creationId xmlns:a16="http://schemas.microsoft.com/office/drawing/2014/main" id="{83CDD2A9-A948-4A1E-9F45-E9942BEBA52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3" name="AutoShape 3" descr="(question)">
          <a:extLst>
            <a:ext uri="{FF2B5EF4-FFF2-40B4-BE49-F238E27FC236}">
              <a16:creationId xmlns:a16="http://schemas.microsoft.com/office/drawing/2014/main" id="{848D7605-75AD-4376-A4CE-84C9F52DC9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4" name="AutoShape 3" descr="(question)">
          <a:extLst>
            <a:ext uri="{FF2B5EF4-FFF2-40B4-BE49-F238E27FC236}">
              <a16:creationId xmlns:a16="http://schemas.microsoft.com/office/drawing/2014/main" id="{4BE20982-F0C5-4563-9D5E-D5E3DA6DD4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335" name="AutoShape 3" descr="(question)">
          <a:extLst>
            <a:ext uri="{FF2B5EF4-FFF2-40B4-BE49-F238E27FC236}">
              <a16:creationId xmlns:a16="http://schemas.microsoft.com/office/drawing/2014/main" id="{FAA48FB9-BD86-4E5D-AD80-5625E929CF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36" name="AutoShape 3" descr="(question)">
          <a:extLst>
            <a:ext uri="{FF2B5EF4-FFF2-40B4-BE49-F238E27FC236}">
              <a16:creationId xmlns:a16="http://schemas.microsoft.com/office/drawing/2014/main" id="{08C8594A-5242-4369-BF5F-C9B7BDB8C4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37" name="AutoShape 3" descr="(question)">
          <a:extLst>
            <a:ext uri="{FF2B5EF4-FFF2-40B4-BE49-F238E27FC236}">
              <a16:creationId xmlns:a16="http://schemas.microsoft.com/office/drawing/2014/main" id="{7C1A6855-F460-4A45-8728-4B5CD4E6EB0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38" name="AutoShape 3" descr="(question)">
          <a:extLst>
            <a:ext uri="{FF2B5EF4-FFF2-40B4-BE49-F238E27FC236}">
              <a16:creationId xmlns:a16="http://schemas.microsoft.com/office/drawing/2014/main" id="{538C7689-1378-472D-9CA1-E71E356285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39" name="AutoShape 3" descr="(question)">
          <a:extLst>
            <a:ext uri="{FF2B5EF4-FFF2-40B4-BE49-F238E27FC236}">
              <a16:creationId xmlns:a16="http://schemas.microsoft.com/office/drawing/2014/main" id="{5194FD82-CD48-4970-8758-260966D642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0" name="AutoShape 3" descr="(question)">
          <a:extLst>
            <a:ext uri="{FF2B5EF4-FFF2-40B4-BE49-F238E27FC236}">
              <a16:creationId xmlns:a16="http://schemas.microsoft.com/office/drawing/2014/main" id="{D93D64EC-832F-4B65-A303-78B6E2F587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1" name="AutoShape 3" descr="(question)">
          <a:extLst>
            <a:ext uri="{FF2B5EF4-FFF2-40B4-BE49-F238E27FC236}">
              <a16:creationId xmlns:a16="http://schemas.microsoft.com/office/drawing/2014/main" id="{5B2C0385-4252-4921-A9C4-74E749CB58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2" name="AutoShape 3" descr="(question)">
          <a:extLst>
            <a:ext uri="{FF2B5EF4-FFF2-40B4-BE49-F238E27FC236}">
              <a16:creationId xmlns:a16="http://schemas.microsoft.com/office/drawing/2014/main" id="{BDB86785-393F-42A5-8CD7-F9720E677DF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3" name="AutoShape 3" descr="(question)">
          <a:extLst>
            <a:ext uri="{FF2B5EF4-FFF2-40B4-BE49-F238E27FC236}">
              <a16:creationId xmlns:a16="http://schemas.microsoft.com/office/drawing/2014/main" id="{273A4C6D-C310-498C-813D-13C5DB9226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4" name="AutoShape 3" descr="(question)">
          <a:extLst>
            <a:ext uri="{FF2B5EF4-FFF2-40B4-BE49-F238E27FC236}">
              <a16:creationId xmlns:a16="http://schemas.microsoft.com/office/drawing/2014/main" id="{86709067-E8E0-4AF2-B0EE-9F4DC8AD21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5" name="AutoShape 3" descr="(question)">
          <a:extLst>
            <a:ext uri="{FF2B5EF4-FFF2-40B4-BE49-F238E27FC236}">
              <a16:creationId xmlns:a16="http://schemas.microsoft.com/office/drawing/2014/main" id="{3D854A39-0FB4-43E1-ADC2-D7A92AE86A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6" name="AutoShape 3" descr="(question)">
          <a:extLst>
            <a:ext uri="{FF2B5EF4-FFF2-40B4-BE49-F238E27FC236}">
              <a16:creationId xmlns:a16="http://schemas.microsoft.com/office/drawing/2014/main" id="{D68C3B0E-323D-4F61-982F-4290DDA1EC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7" name="AutoShape 3" descr="(question)">
          <a:extLst>
            <a:ext uri="{FF2B5EF4-FFF2-40B4-BE49-F238E27FC236}">
              <a16:creationId xmlns:a16="http://schemas.microsoft.com/office/drawing/2014/main" id="{2FE37F56-B2C5-46E3-B0D6-EE29B54E06E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8" name="AutoShape 3" descr="(question)">
          <a:extLst>
            <a:ext uri="{FF2B5EF4-FFF2-40B4-BE49-F238E27FC236}">
              <a16:creationId xmlns:a16="http://schemas.microsoft.com/office/drawing/2014/main" id="{4F789895-DE34-4F22-BA6E-846D17A661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49" name="AutoShape 3" descr="(question)">
          <a:extLst>
            <a:ext uri="{FF2B5EF4-FFF2-40B4-BE49-F238E27FC236}">
              <a16:creationId xmlns:a16="http://schemas.microsoft.com/office/drawing/2014/main" id="{522AA968-9FDB-480B-97A3-184D4A4587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0" name="AutoShape 3" descr="(question)">
          <a:extLst>
            <a:ext uri="{FF2B5EF4-FFF2-40B4-BE49-F238E27FC236}">
              <a16:creationId xmlns:a16="http://schemas.microsoft.com/office/drawing/2014/main" id="{379D4517-BC3E-43F6-B5D0-D52B0E2D99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1" name="AutoShape 3" descr="(question)">
          <a:extLst>
            <a:ext uri="{FF2B5EF4-FFF2-40B4-BE49-F238E27FC236}">
              <a16:creationId xmlns:a16="http://schemas.microsoft.com/office/drawing/2014/main" id="{E32A3D18-6051-4D23-831A-51968E535D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2" name="AutoShape 3" descr="(question)">
          <a:extLst>
            <a:ext uri="{FF2B5EF4-FFF2-40B4-BE49-F238E27FC236}">
              <a16:creationId xmlns:a16="http://schemas.microsoft.com/office/drawing/2014/main" id="{D4D591E5-6579-4DFB-A602-2519272142B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3" name="AutoShape 3" descr="(question)">
          <a:extLst>
            <a:ext uri="{FF2B5EF4-FFF2-40B4-BE49-F238E27FC236}">
              <a16:creationId xmlns:a16="http://schemas.microsoft.com/office/drawing/2014/main" id="{2BABE746-80C2-4D0F-88D7-D26C5EB8A9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4" name="AutoShape 3" descr="(question)">
          <a:extLst>
            <a:ext uri="{FF2B5EF4-FFF2-40B4-BE49-F238E27FC236}">
              <a16:creationId xmlns:a16="http://schemas.microsoft.com/office/drawing/2014/main" id="{1D5D722D-9539-48D5-8942-57908F85FB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5" name="AutoShape 3" descr="(question)">
          <a:extLst>
            <a:ext uri="{FF2B5EF4-FFF2-40B4-BE49-F238E27FC236}">
              <a16:creationId xmlns:a16="http://schemas.microsoft.com/office/drawing/2014/main" id="{76440C18-6205-47EC-B916-5BE8A0BB58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6" name="AutoShape 3" descr="(question)">
          <a:extLst>
            <a:ext uri="{FF2B5EF4-FFF2-40B4-BE49-F238E27FC236}">
              <a16:creationId xmlns:a16="http://schemas.microsoft.com/office/drawing/2014/main" id="{3ADBDBC0-3F18-4A53-B73E-C6E3DC0279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7" name="AutoShape 3" descr="(question)">
          <a:extLst>
            <a:ext uri="{FF2B5EF4-FFF2-40B4-BE49-F238E27FC236}">
              <a16:creationId xmlns:a16="http://schemas.microsoft.com/office/drawing/2014/main" id="{6B38DE34-5D72-44A2-82E6-EA3A09E4176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8" name="AutoShape 3" descr="(question)">
          <a:extLst>
            <a:ext uri="{FF2B5EF4-FFF2-40B4-BE49-F238E27FC236}">
              <a16:creationId xmlns:a16="http://schemas.microsoft.com/office/drawing/2014/main" id="{99917ADA-A31F-4B57-A0A3-BFEA0185A4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59" name="AutoShape 3" descr="(question)">
          <a:extLst>
            <a:ext uri="{FF2B5EF4-FFF2-40B4-BE49-F238E27FC236}">
              <a16:creationId xmlns:a16="http://schemas.microsoft.com/office/drawing/2014/main" id="{AC998CE7-283A-4A1B-A50C-3D60F3E4CD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0" name="AutoShape 3" descr="(question)">
          <a:extLst>
            <a:ext uri="{FF2B5EF4-FFF2-40B4-BE49-F238E27FC236}">
              <a16:creationId xmlns:a16="http://schemas.microsoft.com/office/drawing/2014/main" id="{5AAAC8EA-CAAE-41DE-B3CD-F6ADD4AD5F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1" name="AutoShape 3" descr="(question)">
          <a:extLst>
            <a:ext uri="{FF2B5EF4-FFF2-40B4-BE49-F238E27FC236}">
              <a16:creationId xmlns:a16="http://schemas.microsoft.com/office/drawing/2014/main" id="{3304ED6B-7FAD-4459-94A1-77789E831B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2" name="AutoShape 3" descr="(question)">
          <a:extLst>
            <a:ext uri="{FF2B5EF4-FFF2-40B4-BE49-F238E27FC236}">
              <a16:creationId xmlns:a16="http://schemas.microsoft.com/office/drawing/2014/main" id="{E1D5C59A-2C95-4040-9745-3936D756201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3" name="AutoShape 3" descr="(question)">
          <a:extLst>
            <a:ext uri="{FF2B5EF4-FFF2-40B4-BE49-F238E27FC236}">
              <a16:creationId xmlns:a16="http://schemas.microsoft.com/office/drawing/2014/main" id="{E3776DA8-43FD-4B44-8305-995C0F9214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4" name="AutoShape 3" descr="(question)">
          <a:extLst>
            <a:ext uri="{FF2B5EF4-FFF2-40B4-BE49-F238E27FC236}">
              <a16:creationId xmlns:a16="http://schemas.microsoft.com/office/drawing/2014/main" id="{B0771D76-CBCF-4EF2-AB98-67363108D4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5" name="AutoShape 3" descr="(question)">
          <a:extLst>
            <a:ext uri="{FF2B5EF4-FFF2-40B4-BE49-F238E27FC236}">
              <a16:creationId xmlns:a16="http://schemas.microsoft.com/office/drawing/2014/main" id="{6B0A7E49-A706-42C8-A47E-137FBA742C9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6" name="AutoShape 3" descr="(question)">
          <a:extLst>
            <a:ext uri="{FF2B5EF4-FFF2-40B4-BE49-F238E27FC236}">
              <a16:creationId xmlns:a16="http://schemas.microsoft.com/office/drawing/2014/main" id="{F1AE330B-20A5-40E2-9632-5F4FC738A6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7" name="AutoShape 3" descr="(question)">
          <a:extLst>
            <a:ext uri="{FF2B5EF4-FFF2-40B4-BE49-F238E27FC236}">
              <a16:creationId xmlns:a16="http://schemas.microsoft.com/office/drawing/2014/main" id="{C2C008AB-684B-4543-98D3-0D41A62C0A7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8" name="AutoShape 3" descr="(question)">
          <a:extLst>
            <a:ext uri="{FF2B5EF4-FFF2-40B4-BE49-F238E27FC236}">
              <a16:creationId xmlns:a16="http://schemas.microsoft.com/office/drawing/2014/main" id="{AB4AAE25-9FA6-45EE-A38A-1FE57CA36C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69" name="AutoShape 3" descr="(question)">
          <a:extLst>
            <a:ext uri="{FF2B5EF4-FFF2-40B4-BE49-F238E27FC236}">
              <a16:creationId xmlns:a16="http://schemas.microsoft.com/office/drawing/2014/main" id="{7EFDF719-7586-47FD-BE80-6426B48906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0" name="AutoShape 3" descr="(question)">
          <a:extLst>
            <a:ext uri="{FF2B5EF4-FFF2-40B4-BE49-F238E27FC236}">
              <a16:creationId xmlns:a16="http://schemas.microsoft.com/office/drawing/2014/main" id="{991860B9-391E-4567-BDEE-664C63553F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1" name="AutoShape 3" descr="(question)">
          <a:extLst>
            <a:ext uri="{FF2B5EF4-FFF2-40B4-BE49-F238E27FC236}">
              <a16:creationId xmlns:a16="http://schemas.microsoft.com/office/drawing/2014/main" id="{2D942D39-B565-4D23-A851-4ECADC524A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2" name="AutoShape 3" descr="(question)">
          <a:extLst>
            <a:ext uri="{FF2B5EF4-FFF2-40B4-BE49-F238E27FC236}">
              <a16:creationId xmlns:a16="http://schemas.microsoft.com/office/drawing/2014/main" id="{BF20B0E7-F670-4C99-B84E-9D9CFBBE56A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3" name="AutoShape 3" descr="(question)">
          <a:extLst>
            <a:ext uri="{FF2B5EF4-FFF2-40B4-BE49-F238E27FC236}">
              <a16:creationId xmlns:a16="http://schemas.microsoft.com/office/drawing/2014/main" id="{6A4AC2B1-8D89-48B5-971A-6F6A8BB71B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4" name="AutoShape 3" descr="(question)">
          <a:extLst>
            <a:ext uri="{FF2B5EF4-FFF2-40B4-BE49-F238E27FC236}">
              <a16:creationId xmlns:a16="http://schemas.microsoft.com/office/drawing/2014/main" id="{55618E51-FA1E-44BA-8030-E65D0CFEBF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5" name="AutoShape 3" descr="(question)">
          <a:extLst>
            <a:ext uri="{FF2B5EF4-FFF2-40B4-BE49-F238E27FC236}">
              <a16:creationId xmlns:a16="http://schemas.microsoft.com/office/drawing/2014/main" id="{AAD481A8-9F18-4FDF-80E9-4472459F5B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6" name="AutoShape 3" descr="(question)">
          <a:extLst>
            <a:ext uri="{FF2B5EF4-FFF2-40B4-BE49-F238E27FC236}">
              <a16:creationId xmlns:a16="http://schemas.microsoft.com/office/drawing/2014/main" id="{B0E0B1B9-6660-4D66-9ACE-4EC6D625C1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7" name="AutoShape 3" descr="(question)">
          <a:extLst>
            <a:ext uri="{FF2B5EF4-FFF2-40B4-BE49-F238E27FC236}">
              <a16:creationId xmlns:a16="http://schemas.microsoft.com/office/drawing/2014/main" id="{9A13B420-181C-4DAB-96F6-90501B1F12D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8" name="AutoShape 3" descr="(question)">
          <a:extLst>
            <a:ext uri="{FF2B5EF4-FFF2-40B4-BE49-F238E27FC236}">
              <a16:creationId xmlns:a16="http://schemas.microsoft.com/office/drawing/2014/main" id="{BCF10269-44F4-4CB7-9C04-0D17BE971A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79" name="AutoShape 3" descr="(question)">
          <a:extLst>
            <a:ext uri="{FF2B5EF4-FFF2-40B4-BE49-F238E27FC236}">
              <a16:creationId xmlns:a16="http://schemas.microsoft.com/office/drawing/2014/main" id="{ED8F3815-04B5-46A8-AD67-7A4ECD9E3E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0" name="AutoShape 3" descr="(question)">
          <a:extLst>
            <a:ext uri="{FF2B5EF4-FFF2-40B4-BE49-F238E27FC236}">
              <a16:creationId xmlns:a16="http://schemas.microsoft.com/office/drawing/2014/main" id="{F7815927-2D3A-45F5-A5F8-B2033B00BA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1" name="AutoShape 3" descr="(question)">
          <a:extLst>
            <a:ext uri="{FF2B5EF4-FFF2-40B4-BE49-F238E27FC236}">
              <a16:creationId xmlns:a16="http://schemas.microsoft.com/office/drawing/2014/main" id="{0400FF84-E4C6-4322-9F0D-AC577B593A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2" name="AutoShape 3" descr="(question)">
          <a:extLst>
            <a:ext uri="{FF2B5EF4-FFF2-40B4-BE49-F238E27FC236}">
              <a16:creationId xmlns:a16="http://schemas.microsoft.com/office/drawing/2014/main" id="{14C8B0D2-03CC-4A3A-8AAA-F6E5DDE6066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3" name="AutoShape 3" descr="(question)">
          <a:extLst>
            <a:ext uri="{FF2B5EF4-FFF2-40B4-BE49-F238E27FC236}">
              <a16:creationId xmlns:a16="http://schemas.microsoft.com/office/drawing/2014/main" id="{422490B1-44CA-445B-AC50-2E1A7770D4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4" name="AutoShape 3" descr="(question)">
          <a:extLst>
            <a:ext uri="{FF2B5EF4-FFF2-40B4-BE49-F238E27FC236}">
              <a16:creationId xmlns:a16="http://schemas.microsoft.com/office/drawing/2014/main" id="{6B6B05E3-B253-4391-BA33-1B14FABEE2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5" name="AutoShape 3" descr="(question)">
          <a:extLst>
            <a:ext uri="{FF2B5EF4-FFF2-40B4-BE49-F238E27FC236}">
              <a16:creationId xmlns:a16="http://schemas.microsoft.com/office/drawing/2014/main" id="{ADCEACB9-312F-48FF-8BD5-51F226C844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6" name="AutoShape 3" descr="(question)">
          <a:extLst>
            <a:ext uri="{FF2B5EF4-FFF2-40B4-BE49-F238E27FC236}">
              <a16:creationId xmlns:a16="http://schemas.microsoft.com/office/drawing/2014/main" id="{ED2FE7B3-F1DB-4F9E-878A-305C91DF31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7" name="AutoShape 3" descr="(question)">
          <a:extLst>
            <a:ext uri="{FF2B5EF4-FFF2-40B4-BE49-F238E27FC236}">
              <a16:creationId xmlns:a16="http://schemas.microsoft.com/office/drawing/2014/main" id="{DB693BCB-931A-43B0-9721-D2DECDD513F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8" name="AutoShape 3" descr="(question)">
          <a:extLst>
            <a:ext uri="{FF2B5EF4-FFF2-40B4-BE49-F238E27FC236}">
              <a16:creationId xmlns:a16="http://schemas.microsoft.com/office/drawing/2014/main" id="{D79D703F-0DB5-4E58-9B81-BB1BFCA256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89" name="AutoShape 3" descr="(question)">
          <a:extLst>
            <a:ext uri="{FF2B5EF4-FFF2-40B4-BE49-F238E27FC236}">
              <a16:creationId xmlns:a16="http://schemas.microsoft.com/office/drawing/2014/main" id="{28991F03-434B-4EA0-A7D3-5CC5FC087F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0" name="AutoShape 3" descr="(question)">
          <a:extLst>
            <a:ext uri="{FF2B5EF4-FFF2-40B4-BE49-F238E27FC236}">
              <a16:creationId xmlns:a16="http://schemas.microsoft.com/office/drawing/2014/main" id="{E27AE171-33F5-4310-B474-A9EA131E57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1" name="AutoShape 3" descr="(question)">
          <a:extLst>
            <a:ext uri="{FF2B5EF4-FFF2-40B4-BE49-F238E27FC236}">
              <a16:creationId xmlns:a16="http://schemas.microsoft.com/office/drawing/2014/main" id="{C97636DA-97DE-4A9E-A81B-9073F189F2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2" name="AutoShape 3" descr="(question)">
          <a:extLst>
            <a:ext uri="{FF2B5EF4-FFF2-40B4-BE49-F238E27FC236}">
              <a16:creationId xmlns:a16="http://schemas.microsoft.com/office/drawing/2014/main" id="{C973E982-81D1-4181-B1C5-C1FC2C1BDDD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3" name="AutoShape 3" descr="(question)">
          <a:extLst>
            <a:ext uri="{FF2B5EF4-FFF2-40B4-BE49-F238E27FC236}">
              <a16:creationId xmlns:a16="http://schemas.microsoft.com/office/drawing/2014/main" id="{AB899B26-6769-4ECF-B1B0-97A110523E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4" name="AutoShape 3" descr="(question)">
          <a:extLst>
            <a:ext uri="{FF2B5EF4-FFF2-40B4-BE49-F238E27FC236}">
              <a16:creationId xmlns:a16="http://schemas.microsoft.com/office/drawing/2014/main" id="{C322A26E-3823-4907-B97D-BCFA0CEA24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5" name="AutoShape 3" descr="(question)">
          <a:extLst>
            <a:ext uri="{FF2B5EF4-FFF2-40B4-BE49-F238E27FC236}">
              <a16:creationId xmlns:a16="http://schemas.microsoft.com/office/drawing/2014/main" id="{122A012F-A318-47C2-B077-6ADAFB6BFC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6" name="AutoShape 3" descr="(question)">
          <a:extLst>
            <a:ext uri="{FF2B5EF4-FFF2-40B4-BE49-F238E27FC236}">
              <a16:creationId xmlns:a16="http://schemas.microsoft.com/office/drawing/2014/main" id="{D1CC7FE5-4C3E-45B9-A694-7606568987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7" name="AutoShape 3" descr="(question)">
          <a:extLst>
            <a:ext uri="{FF2B5EF4-FFF2-40B4-BE49-F238E27FC236}">
              <a16:creationId xmlns:a16="http://schemas.microsoft.com/office/drawing/2014/main" id="{0B4489D8-5AF5-4090-9C39-41225F861A2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8" name="AutoShape 3" descr="(question)">
          <a:extLst>
            <a:ext uri="{FF2B5EF4-FFF2-40B4-BE49-F238E27FC236}">
              <a16:creationId xmlns:a16="http://schemas.microsoft.com/office/drawing/2014/main" id="{5160ECB1-0593-4FB3-969A-FBCA70E88B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99" name="AutoShape 3" descr="(question)">
          <a:extLst>
            <a:ext uri="{FF2B5EF4-FFF2-40B4-BE49-F238E27FC236}">
              <a16:creationId xmlns:a16="http://schemas.microsoft.com/office/drawing/2014/main" id="{7BF939F1-97A7-41D2-9B3B-3E5EBC315E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0" name="AutoShape 3" descr="(question)">
          <a:extLst>
            <a:ext uri="{FF2B5EF4-FFF2-40B4-BE49-F238E27FC236}">
              <a16:creationId xmlns:a16="http://schemas.microsoft.com/office/drawing/2014/main" id="{6D9BA024-333C-4C87-A231-803489EE77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1" name="AutoShape 3" descr="(question)">
          <a:extLst>
            <a:ext uri="{FF2B5EF4-FFF2-40B4-BE49-F238E27FC236}">
              <a16:creationId xmlns:a16="http://schemas.microsoft.com/office/drawing/2014/main" id="{6DE52A60-5C68-4E20-8018-2F647DC4BD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2" name="AutoShape 3" descr="(question)">
          <a:extLst>
            <a:ext uri="{FF2B5EF4-FFF2-40B4-BE49-F238E27FC236}">
              <a16:creationId xmlns:a16="http://schemas.microsoft.com/office/drawing/2014/main" id="{4572F10A-0EFA-4915-835E-86270972FC7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3" name="AutoShape 3" descr="(question)">
          <a:extLst>
            <a:ext uri="{FF2B5EF4-FFF2-40B4-BE49-F238E27FC236}">
              <a16:creationId xmlns:a16="http://schemas.microsoft.com/office/drawing/2014/main" id="{EC86DAEC-FECE-4B82-82F6-DD52938A46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4" name="AutoShape 3" descr="(question)">
          <a:extLst>
            <a:ext uri="{FF2B5EF4-FFF2-40B4-BE49-F238E27FC236}">
              <a16:creationId xmlns:a16="http://schemas.microsoft.com/office/drawing/2014/main" id="{B449BB11-99EB-4D6C-B800-859EB34C75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5" name="AutoShape 3" descr="(question)">
          <a:extLst>
            <a:ext uri="{FF2B5EF4-FFF2-40B4-BE49-F238E27FC236}">
              <a16:creationId xmlns:a16="http://schemas.microsoft.com/office/drawing/2014/main" id="{20F53086-7877-407D-95CA-0BE046FD3B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6" name="AutoShape 3" descr="(question)">
          <a:extLst>
            <a:ext uri="{FF2B5EF4-FFF2-40B4-BE49-F238E27FC236}">
              <a16:creationId xmlns:a16="http://schemas.microsoft.com/office/drawing/2014/main" id="{8CF66385-01D9-4DF0-A7DA-366405FEB4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7" name="AutoShape 3" descr="(question)">
          <a:extLst>
            <a:ext uri="{FF2B5EF4-FFF2-40B4-BE49-F238E27FC236}">
              <a16:creationId xmlns:a16="http://schemas.microsoft.com/office/drawing/2014/main" id="{1AF11038-6F4B-4B6A-BE21-C16E11DA232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8" name="AutoShape 3" descr="(question)">
          <a:extLst>
            <a:ext uri="{FF2B5EF4-FFF2-40B4-BE49-F238E27FC236}">
              <a16:creationId xmlns:a16="http://schemas.microsoft.com/office/drawing/2014/main" id="{E4697444-D974-456C-86D9-D5FA359BA8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09" name="AutoShape 3" descr="(question)">
          <a:extLst>
            <a:ext uri="{FF2B5EF4-FFF2-40B4-BE49-F238E27FC236}">
              <a16:creationId xmlns:a16="http://schemas.microsoft.com/office/drawing/2014/main" id="{30E7DD28-7264-48A1-96C5-968EAA3061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410" name="AutoShape 3" descr="(question)">
          <a:extLst>
            <a:ext uri="{FF2B5EF4-FFF2-40B4-BE49-F238E27FC236}">
              <a16:creationId xmlns:a16="http://schemas.microsoft.com/office/drawing/2014/main" id="{7A62689E-4B2E-4D0A-9B6C-CC626F7846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400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1" name="AutoShape 3" descr="(question)">
          <a:extLst>
            <a:ext uri="{FF2B5EF4-FFF2-40B4-BE49-F238E27FC236}">
              <a16:creationId xmlns:a16="http://schemas.microsoft.com/office/drawing/2014/main" id="{DA6B5C20-C856-4E6D-B07D-69811FAF51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2" name="AutoShape 3" descr="(question)">
          <a:extLst>
            <a:ext uri="{FF2B5EF4-FFF2-40B4-BE49-F238E27FC236}">
              <a16:creationId xmlns:a16="http://schemas.microsoft.com/office/drawing/2014/main" id="{F72215E0-4B18-4D35-A79F-F95D3FBE4A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3" name="AutoShape 3" descr="(question)">
          <a:extLst>
            <a:ext uri="{FF2B5EF4-FFF2-40B4-BE49-F238E27FC236}">
              <a16:creationId xmlns:a16="http://schemas.microsoft.com/office/drawing/2014/main" id="{005EEF21-FECD-4FFE-85EF-376E90CE37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4" name="AutoShape 3" descr="(question)">
          <a:extLst>
            <a:ext uri="{FF2B5EF4-FFF2-40B4-BE49-F238E27FC236}">
              <a16:creationId xmlns:a16="http://schemas.microsoft.com/office/drawing/2014/main" id="{5AE58959-CA06-4EDA-AB3F-AD16EDE7B8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5" name="AutoShape 3" descr="(question)">
          <a:extLst>
            <a:ext uri="{FF2B5EF4-FFF2-40B4-BE49-F238E27FC236}">
              <a16:creationId xmlns:a16="http://schemas.microsoft.com/office/drawing/2014/main" id="{A75E570E-BB6D-4DA4-9F1E-E5E577C1AF3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6" name="AutoShape 3" descr="(question)">
          <a:extLst>
            <a:ext uri="{FF2B5EF4-FFF2-40B4-BE49-F238E27FC236}">
              <a16:creationId xmlns:a16="http://schemas.microsoft.com/office/drawing/2014/main" id="{973C1EEE-28ED-4D66-887E-86B4A5766B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7" name="AutoShape 3" descr="(question)">
          <a:extLst>
            <a:ext uri="{FF2B5EF4-FFF2-40B4-BE49-F238E27FC236}">
              <a16:creationId xmlns:a16="http://schemas.microsoft.com/office/drawing/2014/main" id="{5D8D7F76-2C80-4E42-8AA2-2B06B2826B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8" name="AutoShape 3" descr="(question)">
          <a:extLst>
            <a:ext uri="{FF2B5EF4-FFF2-40B4-BE49-F238E27FC236}">
              <a16:creationId xmlns:a16="http://schemas.microsoft.com/office/drawing/2014/main" id="{FFC99CCC-96ED-42D3-99B2-8C634131B6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19" name="AutoShape 3" descr="(question)">
          <a:extLst>
            <a:ext uri="{FF2B5EF4-FFF2-40B4-BE49-F238E27FC236}">
              <a16:creationId xmlns:a16="http://schemas.microsoft.com/office/drawing/2014/main" id="{AF412D06-A00E-407F-84F7-A6EE7B1284C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0" name="AutoShape 3" descr="(question)">
          <a:extLst>
            <a:ext uri="{FF2B5EF4-FFF2-40B4-BE49-F238E27FC236}">
              <a16:creationId xmlns:a16="http://schemas.microsoft.com/office/drawing/2014/main" id="{E85CA86E-29F9-4892-A0A0-8C4691F772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1" name="AutoShape 3" descr="(question)">
          <a:extLst>
            <a:ext uri="{FF2B5EF4-FFF2-40B4-BE49-F238E27FC236}">
              <a16:creationId xmlns:a16="http://schemas.microsoft.com/office/drawing/2014/main" id="{10C81D03-78C4-45E6-8998-E4C5FBEBDC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2" name="AutoShape 3" descr="(question)">
          <a:extLst>
            <a:ext uri="{FF2B5EF4-FFF2-40B4-BE49-F238E27FC236}">
              <a16:creationId xmlns:a16="http://schemas.microsoft.com/office/drawing/2014/main" id="{BA55A4CD-9996-4684-89C1-B3B41A697D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3" name="AutoShape 3" descr="(question)">
          <a:extLst>
            <a:ext uri="{FF2B5EF4-FFF2-40B4-BE49-F238E27FC236}">
              <a16:creationId xmlns:a16="http://schemas.microsoft.com/office/drawing/2014/main" id="{ABFC323A-69A0-4DFF-9E6F-A02E678454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4" name="AutoShape 3" descr="(question)">
          <a:extLst>
            <a:ext uri="{FF2B5EF4-FFF2-40B4-BE49-F238E27FC236}">
              <a16:creationId xmlns:a16="http://schemas.microsoft.com/office/drawing/2014/main" id="{9419ABA9-0EB7-41CC-85C3-C347BC51DC7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5" name="AutoShape 3" descr="(question)">
          <a:extLst>
            <a:ext uri="{FF2B5EF4-FFF2-40B4-BE49-F238E27FC236}">
              <a16:creationId xmlns:a16="http://schemas.microsoft.com/office/drawing/2014/main" id="{5E06787D-17AB-4127-92FC-70D12F7367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6" name="AutoShape 3" descr="(question)">
          <a:extLst>
            <a:ext uri="{FF2B5EF4-FFF2-40B4-BE49-F238E27FC236}">
              <a16:creationId xmlns:a16="http://schemas.microsoft.com/office/drawing/2014/main" id="{E93F5BE7-08DA-4AAE-AFCD-C37276B415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7" name="AutoShape 3" descr="(question)">
          <a:extLst>
            <a:ext uri="{FF2B5EF4-FFF2-40B4-BE49-F238E27FC236}">
              <a16:creationId xmlns:a16="http://schemas.microsoft.com/office/drawing/2014/main" id="{4B327E23-0637-47AA-9FE2-4F57601EEF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8" name="AutoShape 3" descr="(question)">
          <a:extLst>
            <a:ext uri="{FF2B5EF4-FFF2-40B4-BE49-F238E27FC236}">
              <a16:creationId xmlns:a16="http://schemas.microsoft.com/office/drawing/2014/main" id="{FA50F076-253F-4A07-9BCF-B6731B1E47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29" name="AutoShape 3" descr="(question)">
          <a:extLst>
            <a:ext uri="{FF2B5EF4-FFF2-40B4-BE49-F238E27FC236}">
              <a16:creationId xmlns:a16="http://schemas.microsoft.com/office/drawing/2014/main" id="{EDCA4B8F-93F7-4CE8-8954-7FBC1FBD2B2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0" name="AutoShape 3" descr="(question)">
          <a:extLst>
            <a:ext uri="{FF2B5EF4-FFF2-40B4-BE49-F238E27FC236}">
              <a16:creationId xmlns:a16="http://schemas.microsoft.com/office/drawing/2014/main" id="{D1E543DE-D5ED-4EE1-B795-7B634796B2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1" name="AutoShape 3" descr="(question)">
          <a:extLst>
            <a:ext uri="{FF2B5EF4-FFF2-40B4-BE49-F238E27FC236}">
              <a16:creationId xmlns:a16="http://schemas.microsoft.com/office/drawing/2014/main" id="{A7C89A3D-CEE1-4244-A502-9CEDCE6181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2" name="AutoShape 3" descr="(question)">
          <a:extLst>
            <a:ext uri="{FF2B5EF4-FFF2-40B4-BE49-F238E27FC236}">
              <a16:creationId xmlns:a16="http://schemas.microsoft.com/office/drawing/2014/main" id="{42BDAB77-3397-49FB-AA4F-4CF4EBAC18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3" name="AutoShape 3" descr="(question)">
          <a:extLst>
            <a:ext uri="{FF2B5EF4-FFF2-40B4-BE49-F238E27FC236}">
              <a16:creationId xmlns:a16="http://schemas.microsoft.com/office/drawing/2014/main" id="{1C4C1EF1-BF43-483C-90A2-BA6884206D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4" name="AutoShape 3" descr="(question)">
          <a:extLst>
            <a:ext uri="{FF2B5EF4-FFF2-40B4-BE49-F238E27FC236}">
              <a16:creationId xmlns:a16="http://schemas.microsoft.com/office/drawing/2014/main" id="{466B5D6E-54A2-4835-9080-D075E866156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5" name="AutoShape 3" descr="(question)">
          <a:extLst>
            <a:ext uri="{FF2B5EF4-FFF2-40B4-BE49-F238E27FC236}">
              <a16:creationId xmlns:a16="http://schemas.microsoft.com/office/drawing/2014/main" id="{9A6CDFCE-69DD-446C-AFD2-E20A3B9969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6" name="AutoShape 3" descr="(question)">
          <a:extLst>
            <a:ext uri="{FF2B5EF4-FFF2-40B4-BE49-F238E27FC236}">
              <a16:creationId xmlns:a16="http://schemas.microsoft.com/office/drawing/2014/main" id="{2D5ED175-C151-4915-AD13-404706D96A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7" name="AutoShape 3" descr="(question)">
          <a:extLst>
            <a:ext uri="{FF2B5EF4-FFF2-40B4-BE49-F238E27FC236}">
              <a16:creationId xmlns:a16="http://schemas.microsoft.com/office/drawing/2014/main" id="{7B2306AB-4342-40A5-8251-99731BD94A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8" name="AutoShape 3" descr="(question)">
          <a:extLst>
            <a:ext uri="{FF2B5EF4-FFF2-40B4-BE49-F238E27FC236}">
              <a16:creationId xmlns:a16="http://schemas.microsoft.com/office/drawing/2014/main" id="{0A887DC7-211E-4E88-9BCC-482D5339A5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39" name="AutoShape 3" descr="(question)">
          <a:extLst>
            <a:ext uri="{FF2B5EF4-FFF2-40B4-BE49-F238E27FC236}">
              <a16:creationId xmlns:a16="http://schemas.microsoft.com/office/drawing/2014/main" id="{3CBC0EE8-EFD9-42F7-9D4F-64CA139DBF1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0" name="AutoShape 3" descr="(question)">
          <a:extLst>
            <a:ext uri="{FF2B5EF4-FFF2-40B4-BE49-F238E27FC236}">
              <a16:creationId xmlns:a16="http://schemas.microsoft.com/office/drawing/2014/main" id="{86A6422F-4BF4-40C4-B34D-75D4FC73C1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1" name="AutoShape 3" descr="(question)">
          <a:extLst>
            <a:ext uri="{FF2B5EF4-FFF2-40B4-BE49-F238E27FC236}">
              <a16:creationId xmlns:a16="http://schemas.microsoft.com/office/drawing/2014/main" id="{9C9CEF6A-3FEB-4B68-BC1C-81571F693E2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2" name="AutoShape 3" descr="(question)">
          <a:extLst>
            <a:ext uri="{FF2B5EF4-FFF2-40B4-BE49-F238E27FC236}">
              <a16:creationId xmlns:a16="http://schemas.microsoft.com/office/drawing/2014/main" id="{3E994544-CF48-4FBC-B19A-23F2D6278A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3" name="AutoShape 3" descr="(question)">
          <a:extLst>
            <a:ext uri="{FF2B5EF4-FFF2-40B4-BE49-F238E27FC236}">
              <a16:creationId xmlns:a16="http://schemas.microsoft.com/office/drawing/2014/main" id="{41A33351-B89B-459D-A7FF-5C9525EA8B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4" name="AutoShape 3" descr="(question)">
          <a:extLst>
            <a:ext uri="{FF2B5EF4-FFF2-40B4-BE49-F238E27FC236}">
              <a16:creationId xmlns:a16="http://schemas.microsoft.com/office/drawing/2014/main" id="{1DE959F0-0646-4565-A71D-2693257DCBE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5" name="AutoShape 3" descr="(question)">
          <a:extLst>
            <a:ext uri="{FF2B5EF4-FFF2-40B4-BE49-F238E27FC236}">
              <a16:creationId xmlns:a16="http://schemas.microsoft.com/office/drawing/2014/main" id="{38D8A2D0-18CD-459B-B423-BA2AA8F934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6" name="AutoShape 3" descr="(question)">
          <a:extLst>
            <a:ext uri="{FF2B5EF4-FFF2-40B4-BE49-F238E27FC236}">
              <a16:creationId xmlns:a16="http://schemas.microsoft.com/office/drawing/2014/main" id="{D035F42D-AEDC-411D-A009-86DEB09B71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7" name="AutoShape 3" descr="(question)">
          <a:extLst>
            <a:ext uri="{FF2B5EF4-FFF2-40B4-BE49-F238E27FC236}">
              <a16:creationId xmlns:a16="http://schemas.microsoft.com/office/drawing/2014/main" id="{483490D7-750D-49B3-8F98-258D0C3256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8" name="AutoShape 3" descr="(question)">
          <a:extLst>
            <a:ext uri="{FF2B5EF4-FFF2-40B4-BE49-F238E27FC236}">
              <a16:creationId xmlns:a16="http://schemas.microsoft.com/office/drawing/2014/main" id="{9CF854ED-3266-4B18-9244-426B15A876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49" name="AutoShape 3" descr="(question)">
          <a:extLst>
            <a:ext uri="{FF2B5EF4-FFF2-40B4-BE49-F238E27FC236}">
              <a16:creationId xmlns:a16="http://schemas.microsoft.com/office/drawing/2014/main" id="{E72C3EE9-6A7E-4B40-B238-9BB8B6C6EEF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0" name="AutoShape 3" descr="(question)">
          <a:extLst>
            <a:ext uri="{FF2B5EF4-FFF2-40B4-BE49-F238E27FC236}">
              <a16:creationId xmlns:a16="http://schemas.microsoft.com/office/drawing/2014/main" id="{74213B64-AF12-4973-95DC-0C322DA79C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1" name="AutoShape 3" descr="(question)">
          <a:extLst>
            <a:ext uri="{FF2B5EF4-FFF2-40B4-BE49-F238E27FC236}">
              <a16:creationId xmlns:a16="http://schemas.microsoft.com/office/drawing/2014/main" id="{1EADCC92-4592-476D-9A44-8C62ABFBE6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2" name="AutoShape 3" descr="(question)">
          <a:extLst>
            <a:ext uri="{FF2B5EF4-FFF2-40B4-BE49-F238E27FC236}">
              <a16:creationId xmlns:a16="http://schemas.microsoft.com/office/drawing/2014/main" id="{DAC4A62F-607D-468F-9540-3AF69DACA7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3" name="AutoShape 3" descr="(question)">
          <a:extLst>
            <a:ext uri="{FF2B5EF4-FFF2-40B4-BE49-F238E27FC236}">
              <a16:creationId xmlns:a16="http://schemas.microsoft.com/office/drawing/2014/main" id="{EBA4E8ED-7DD2-48BF-AA60-22772344A8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4" name="AutoShape 3" descr="(question)">
          <a:extLst>
            <a:ext uri="{FF2B5EF4-FFF2-40B4-BE49-F238E27FC236}">
              <a16:creationId xmlns:a16="http://schemas.microsoft.com/office/drawing/2014/main" id="{CCAE794B-2DA1-472E-9757-A851FDFC38C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5" name="AutoShape 3" descr="(question)">
          <a:extLst>
            <a:ext uri="{FF2B5EF4-FFF2-40B4-BE49-F238E27FC236}">
              <a16:creationId xmlns:a16="http://schemas.microsoft.com/office/drawing/2014/main" id="{5F3AED7F-F00B-427B-98D4-A933D83877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6" name="AutoShape 3" descr="(question)">
          <a:extLst>
            <a:ext uri="{FF2B5EF4-FFF2-40B4-BE49-F238E27FC236}">
              <a16:creationId xmlns:a16="http://schemas.microsoft.com/office/drawing/2014/main" id="{261D333B-F188-483E-A0D3-0EA10C92E5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7" name="AutoShape 3" descr="(question)">
          <a:extLst>
            <a:ext uri="{FF2B5EF4-FFF2-40B4-BE49-F238E27FC236}">
              <a16:creationId xmlns:a16="http://schemas.microsoft.com/office/drawing/2014/main" id="{2F396E8B-243D-469F-9750-BC1C1A8FE7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8" name="AutoShape 3" descr="(question)">
          <a:extLst>
            <a:ext uri="{FF2B5EF4-FFF2-40B4-BE49-F238E27FC236}">
              <a16:creationId xmlns:a16="http://schemas.microsoft.com/office/drawing/2014/main" id="{4B2B8EFA-DFB6-4A9F-A698-CAE801CE9A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59" name="AutoShape 3" descr="(question)">
          <a:extLst>
            <a:ext uri="{FF2B5EF4-FFF2-40B4-BE49-F238E27FC236}">
              <a16:creationId xmlns:a16="http://schemas.microsoft.com/office/drawing/2014/main" id="{F9C0E325-2FCD-4EC1-8A1F-3410328CAC8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0" name="AutoShape 3" descr="(question)">
          <a:extLst>
            <a:ext uri="{FF2B5EF4-FFF2-40B4-BE49-F238E27FC236}">
              <a16:creationId xmlns:a16="http://schemas.microsoft.com/office/drawing/2014/main" id="{33B76EAB-9E49-4B43-8F7E-CE873F63D2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1" name="AutoShape 3" descr="(question)">
          <a:extLst>
            <a:ext uri="{FF2B5EF4-FFF2-40B4-BE49-F238E27FC236}">
              <a16:creationId xmlns:a16="http://schemas.microsoft.com/office/drawing/2014/main" id="{70A0AC24-0048-4EE7-8212-D007D0FE21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2" name="AutoShape 3" descr="(question)">
          <a:extLst>
            <a:ext uri="{FF2B5EF4-FFF2-40B4-BE49-F238E27FC236}">
              <a16:creationId xmlns:a16="http://schemas.microsoft.com/office/drawing/2014/main" id="{B999ADF3-C0BD-41A8-BE46-6071FC6DD1F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3" name="AutoShape 3" descr="(question)">
          <a:extLst>
            <a:ext uri="{FF2B5EF4-FFF2-40B4-BE49-F238E27FC236}">
              <a16:creationId xmlns:a16="http://schemas.microsoft.com/office/drawing/2014/main" id="{EBBC4C99-DD1F-499D-8FFD-7EF170BBA5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4" name="AutoShape 3" descr="(question)">
          <a:extLst>
            <a:ext uri="{FF2B5EF4-FFF2-40B4-BE49-F238E27FC236}">
              <a16:creationId xmlns:a16="http://schemas.microsoft.com/office/drawing/2014/main" id="{66F5D588-A06B-4C90-872E-D8810C545E0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5" name="AutoShape 3" descr="(question)">
          <a:extLst>
            <a:ext uri="{FF2B5EF4-FFF2-40B4-BE49-F238E27FC236}">
              <a16:creationId xmlns:a16="http://schemas.microsoft.com/office/drawing/2014/main" id="{DE928C81-49DA-4310-BBFE-15A423F5DE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6" name="AutoShape 3" descr="(question)">
          <a:extLst>
            <a:ext uri="{FF2B5EF4-FFF2-40B4-BE49-F238E27FC236}">
              <a16:creationId xmlns:a16="http://schemas.microsoft.com/office/drawing/2014/main" id="{173092BE-B2F0-4B79-8FEB-85A5D82942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7" name="AutoShape 3" descr="(question)">
          <a:extLst>
            <a:ext uri="{FF2B5EF4-FFF2-40B4-BE49-F238E27FC236}">
              <a16:creationId xmlns:a16="http://schemas.microsoft.com/office/drawing/2014/main" id="{75D1F23D-3696-44D9-9C2F-47E0C20F10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8" name="AutoShape 3" descr="(question)">
          <a:extLst>
            <a:ext uri="{FF2B5EF4-FFF2-40B4-BE49-F238E27FC236}">
              <a16:creationId xmlns:a16="http://schemas.microsoft.com/office/drawing/2014/main" id="{BF1BCEFD-EA8F-47F8-A344-255B19C939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69" name="AutoShape 3" descr="(question)">
          <a:extLst>
            <a:ext uri="{FF2B5EF4-FFF2-40B4-BE49-F238E27FC236}">
              <a16:creationId xmlns:a16="http://schemas.microsoft.com/office/drawing/2014/main" id="{94FE7F6E-6AFC-45DA-81C9-ABD992F77A5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0" name="AutoShape 3" descr="(question)">
          <a:extLst>
            <a:ext uri="{FF2B5EF4-FFF2-40B4-BE49-F238E27FC236}">
              <a16:creationId xmlns:a16="http://schemas.microsoft.com/office/drawing/2014/main" id="{1C0129A1-74E3-4874-B9D4-83DDCFD2AD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1" name="AutoShape 3" descr="(question)">
          <a:extLst>
            <a:ext uri="{FF2B5EF4-FFF2-40B4-BE49-F238E27FC236}">
              <a16:creationId xmlns:a16="http://schemas.microsoft.com/office/drawing/2014/main" id="{454EF365-75F0-474F-96B7-756C794C23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2" name="AutoShape 3" descr="(question)">
          <a:extLst>
            <a:ext uri="{FF2B5EF4-FFF2-40B4-BE49-F238E27FC236}">
              <a16:creationId xmlns:a16="http://schemas.microsoft.com/office/drawing/2014/main" id="{883B1A0C-2388-4CCD-86C3-710CE559FC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3" name="AutoShape 3" descr="(question)">
          <a:extLst>
            <a:ext uri="{FF2B5EF4-FFF2-40B4-BE49-F238E27FC236}">
              <a16:creationId xmlns:a16="http://schemas.microsoft.com/office/drawing/2014/main" id="{668A4411-8C01-4400-BE3E-8043120EB7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4" name="AutoShape 3" descr="(question)">
          <a:extLst>
            <a:ext uri="{FF2B5EF4-FFF2-40B4-BE49-F238E27FC236}">
              <a16:creationId xmlns:a16="http://schemas.microsoft.com/office/drawing/2014/main" id="{3A0B4F25-F04A-4246-A112-CEF3DEFE824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5" name="AutoShape 3" descr="(question)">
          <a:extLst>
            <a:ext uri="{FF2B5EF4-FFF2-40B4-BE49-F238E27FC236}">
              <a16:creationId xmlns:a16="http://schemas.microsoft.com/office/drawing/2014/main" id="{670D54AA-8745-4120-9128-31957CFEB6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6" name="AutoShape 3" descr="(question)">
          <a:extLst>
            <a:ext uri="{FF2B5EF4-FFF2-40B4-BE49-F238E27FC236}">
              <a16:creationId xmlns:a16="http://schemas.microsoft.com/office/drawing/2014/main" id="{B70B787E-F341-4CC6-BD7F-02B3B8818E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7" name="AutoShape 3" descr="(question)">
          <a:extLst>
            <a:ext uri="{FF2B5EF4-FFF2-40B4-BE49-F238E27FC236}">
              <a16:creationId xmlns:a16="http://schemas.microsoft.com/office/drawing/2014/main" id="{BEC6441F-AD91-42D8-A71F-2B7477A761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8" name="AutoShape 3" descr="(question)">
          <a:extLst>
            <a:ext uri="{FF2B5EF4-FFF2-40B4-BE49-F238E27FC236}">
              <a16:creationId xmlns:a16="http://schemas.microsoft.com/office/drawing/2014/main" id="{0266AE74-03D2-49E6-B4A6-CCC9876625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79" name="AutoShape 3" descr="(question)">
          <a:extLst>
            <a:ext uri="{FF2B5EF4-FFF2-40B4-BE49-F238E27FC236}">
              <a16:creationId xmlns:a16="http://schemas.microsoft.com/office/drawing/2014/main" id="{8050310C-4F58-4513-9D2B-503A02F2293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0" name="AutoShape 3" descr="(question)">
          <a:extLst>
            <a:ext uri="{FF2B5EF4-FFF2-40B4-BE49-F238E27FC236}">
              <a16:creationId xmlns:a16="http://schemas.microsoft.com/office/drawing/2014/main" id="{00091E79-7D01-495E-853C-0322C03ED3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1" name="AutoShape 3" descr="(question)">
          <a:extLst>
            <a:ext uri="{FF2B5EF4-FFF2-40B4-BE49-F238E27FC236}">
              <a16:creationId xmlns:a16="http://schemas.microsoft.com/office/drawing/2014/main" id="{3D8B28BD-F468-489E-B854-857BDD6392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2" name="AutoShape 3" descr="(question)">
          <a:extLst>
            <a:ext uri="{FF2B5EF4-FFF2-40B4-BE49-F238E27FC236}">
              <a16:creationId xmlns:a16="http://schemas.microsoft.com/office/drawing/2014/main" id="{9B8E752E-FAEA-40DE-99B1-4129F852B3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3" name="AutoShape 3" descr="(question)">
          <a:extLst>
            <a:ext uri="{FF2B5EF4-FFF2-40B4-BE49-F238E27FC236}">
              <a16:creationId xmlns:a16="http://schemas.microsoft.com/office/drawing/2014/main" id="{9E3F390F-6942-4B59-9821-11AE35416A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4" name="AutoShape 3" descr="(question)">
          <a:extLst>
            <a:ext uri="{FF2B5EF4-FFF2-40B4-BE49-F238E27FC236}">
              <a16:creationId xmlns:a16="http://schemas.microsoft.com/office/drawing/2014/main" id="{CD23C0AA-D1E9-4D92-94AE-C57CBB62225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5" name="AutoShape 3" descr="(question)">
          <a:extLst>
            <a:ext uri="{FF2B5EF4-FFF2-40B4-BE49-F238E27FC236}">
              <a16:creationId xmlns:a16="http://schemas.microsoft.com/office/drawing/2014/main" id="{1CC20B66-5C5B-4570-B670-6037F90A98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6" name="AutoShape 3" descr="(question)">
          <a:extLst>
            <a:ext uri="{FF2B5EF4-FFF2-40B4-BE49-F238E27FC236}">
              <a16:creationId xmlns:a16="http://schemas.microsoft.com/office/drawing/2014/main" id="{E1618298-B736-4FE0-AB22-267540AC77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7" name="AutoShape 3" descr="(question)">
          <a:extLst>
            <a:ext uri="{FF2B5EF4-FFF2-40B4-BE49-F238E27FC236}">
              <a16:creationId xmlns:a16="http://schemas.microsoft.com/office/drawing/2014/main" id="{C4E2D6DC-82EA-4F00-BF2B-C187F0F799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8" name="AutoShape 3" descr="(question)">
          <a:extLst>
            <a:ext uri="{FF2B5EF4-FFF2-40B4-BE49-F238E27FC236}">
              <a16:creationId xmlns:a16="http://schemas.microsoft.com/office/drawing/2014/main" id="{26040898-0828-4BBA-8C4D-909B70F8E2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89" name="AutoShape 3" descr="(question)">
          <a:extLst>
            <a:ext uri="{FF2B5EF4-FFF2-40B4-BE49-F238E27FC236}">
              <a16:creationId xmlns:a16="http://schemas.microsoft.com/office/drawing/2014/main" id="{E2397CF8-8884-4E05-ADF0-9F991B50A1A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90" name="AutoShape 3" descr="(question)">
          <a:extLst>
            <a:ext uri="{FF2B5EF4-FFF2-40B4-BE49-F238E27FC236}">
              <a16:creationId xmlns:a16="http://schemas.microsoft.com/office/drawing/2014/main" id="{9D6019B2-33CE-4A24-9FC0-6BB4F8BEDA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91" name="AutoShape 3" descr="(question)">
          <a:extLst>
            <a:ext uri="{FF2B5EF4-FFF2-40B4-BE49-F238E27FC236}">
              <a16:creationId xmlns:a16="http://schemas.microsoft.com/office/drawing/2014/main" id="{88E69916-6A0B-4C79-A9B4-E25E627325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492" name="AutoShape 3" descr="(question)">
          <a:extLst>
            <a:ext uri="{FF2B5EF4-FFF2-40B4-BE49-F238E27FC236}">
              <a16:creationId xmlns:a16="http://schemas.microsoft.com/office/drawing/2014/main" id="{018EB48E-B0B8-4AC7-B00D-F0ECE431F1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7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3" name="AutoShape 3" descr="(question)">
          <a:extLst>
            <a:ext uri="{FF2B5EF4-FFF2-40B4-BE49-F238E27FC236}">
              <a16:creationId xmlns:a16="http://schemas.microsoft.com/office/drawing/2014/main" id="{AABE6AC9-0867-4BA9-B1FC-2FD243C8B6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4" name="AutoShape 3" descr="(question)">
          <a:extLst>
            <a:ext uri="{FF2B5EF4-FFF2-40B4-BE49-F238E27FC236}">
              <a16:creationId xmlns:a16="http://schemas.microsoft.com/office/drawing/2014/main" id="{5D12A862-7B9D-44D1-9F6C-FBBC25FBB5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5" name="AutoShape 3" descr="(question)">
          <a:extLst>
            <a:ext uri="{FF2B5EF4-FFF2-40B4-BE49-F238E27FC236}">
              <a16:creationId xmlns:a16="http://schemas.microsoft.com/office/drawing/2014/main" id="{A2B50B8C-CE66-4338-8B67-540D9DE458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6" name="AutoShape 3" descr="(question)">
          <a:extLst>
            <a:ext uri="{FF2B5EF4-FFF2-40B4-BE49-F238E27FC236}">
              <a16:creationId xmlns:a16="http://schemas.microsoft.com/office/drawing/2014/main" id="{F5F92D1D-5353-4FA8-850D-E6D3E5AFAD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7" name="AutoShape 3" descr="(question)">
          <a:extLst>
            <a:ext uri="{FF2B5EF4-FFF2-40B4-BE49-F238E27FC236}">
              <a16:creationId xmlns:a16="http://schemas.microsoft.com/office/drawing/2014/main" id="{58B5AC73-319B-458E-A950-76EFA1D3D07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8" name="AutoShape 3" descr="(question)">
          <a:extLst>
            <a:ext uri="{FF2B5EF4-FFF2-40B4-BE49-F238E27FC236}">
              <a16:creationId xmlns:a16="http://schemas.microsoft.com/office/drawing/2014/main" id="{349EBE16-9305-4BCA-A090-81A0C17F51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9" name="AutoShape 3" descr="(question)">
          <a:extLst>
            <a:ext uri="{FF2B5EF4-FFF2-40B4-BE49-F238E27FC236}">
              <a16:creationId xmlns:a16="http://schemas.microsoft.com/office/drawing/2014/main" id="{91A4600B-E20F-4944-AB29-C2544B9640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2221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0" name="AutoShape 3" descr="(question)">
          <a:extLst>
            <a:ext uri="{FF2B5EF4-FFF2-40B4-BE49-F238E27FC236}">
              <a16:creationId xmlns:a16="http://schemas.microsoft.com/office/drawing/2014/main" id="{800A14E4-C364-4A2D-AA6D-48B0D0F378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1" name="AutoShape 3" descr="(question)">
          <a:extLst>
            <a:ext uri="{FF2B5EF4-FFF2-40B4-BE49-F238E27FC236}">
              <a16:creationId xmlns:a16="http://schemas.microsoft.com/office/drawing/2014/main" id="{F65B68AF-E2AA-4489-B14A-9A8390D1EC4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2" name="AutoShape 3" descr="(question)">
          <a:extLst>
            <a:ext uri="{FF2B5EF4-FFF2-40B4-BE49-F238E27FC236}">
              <a16:creationId xmlns:a16="http://schemas.microsoft.com/office/drawing/2014/main" id="{9133E4F3-16E2-4461-A372-39E82B6589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3" name="AutoShape 3" descr="(question)">
          <a:extLst>
            <a:ext uri="{FF2B5EF4-FFF2-40B4-BE49-F238E27FC236}">
              <a16:creationId xmlns:a16="http://schemas.microsoft.com/office/drawing/2014/main" id="{B5AFBE4E-9DC5-40BD-884D-1450B17265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4" name="AutoShape 3" descr="(question)">
          <a:extLst>
            <a:ext uri="{FF2B5EF4-FFF2-40B4-BE49-F238E27FC236}">
              <a16:creationId xmlns:a16="http://schemas.microsoft.com/office/drawing/2014/main" id="{4C03097C-B76A-476E-9045-9F0D49B7BC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5" name="AutoShape 3" descr="(question)">
          <a:extLst>
            <a:ext uri="{FF2B5EF4-FFF2-40B4-BE49-F238E27FC236}">
              <a16:creationId xmlns:a16="http://schemas.microsoft.com/office/drawing/2014/main" id="{E5562129-0E65-4E3A-A133-707A1F98C0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6" name="AutoShape 3" descr="(question)">
          <a:extLst>
            <a:ext uri="{FF2B5EF4-FFF2-40B4-BE49-F238E27FC236}">
              <a16:creationId xmlns:a16="http://schemas.microsoft.com/office/drawing/2014/main" id="{63525271-D83A-4A06-9603-378EAFEBE3F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7" name="AutoShape 3" descr="(question)">
          <a:extLst>
            <a:ext uri="{FF2B5EF4-FFF2-40B4-BE49-F238E27FC236}">
              <a16:creationId xmlns:a16="http://schemas.microsoft.com/office/drawing/2014/main" id="{587BB853-A907-4BD5-8EB4-3E8BA6E869F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8" name="AutoShape 3" descr="(question)">
          <a:extLst>
            <a:ext uri="{FF2B5EF4-FFF2-40B4-BE49-F238E27FC236}">
              <a16:creationId xmlns:a16="http://schemas.microsoft.com/office/drawing/2014/main" id="{632830E4-414A-481E-99AE-60E314060A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09" name="AutoShape 3" descr="(question)">
          <a:extLst>
            <a:ext uri="{FF2B5EF4-FFF2-40B4-BE49-F238E27FC236}">
              <a16:creationId xmlns:a16="http://schemas.microsoft.com/office/drawing/2014/main" id="{E4DA8B6F-BF6A-4623-AA24-CF583FA4DE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0" name="AutoShape 3" descr="(question)">
          <a:extLst>
            <a:ext uri="{FF2B5EF4-FFF2-40B4-BE49-F238E27FC236}">
              <a16:creationId xmlns:a16="http://schemas.microsoft.com/office/drawing/2014/main" id="{CE763A1E-BE3F-4868-97C0-60451D98B0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1" name="AutoShape 3" descr="(question)">
          <a:extLst>
            <a:ext uri="{FF2B5EF4-FFF2-40B4-BE49-F238E27FC236}">
              <a16:creationId xmlns:a16="http://schemas.microsoft.com/office/drawing/2014/main" id="{7B3C7671-E450-4B28-A921-4D6F9B46C43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2" name="AutoShape 3" descr="(question)">
          <a:extLst>
            <a:ext uri="{FF2B5EF4-FFF2-40B4-BE49-F238E27FC236}">
              <a16:creationId xmlns:a16="http://schemas.microsoft.com/office/drawing/2014/main" id="{6992A592-8DD6-48C0-9AA4-EB6C88BE92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3" name="AutoShape 3" descr="(question)">
          <a:extLst>
            <a:ext uri="{FF2B5EF4-FFF2-40B4-BE49-F238E27FC236}">
              <a16:creationId xmlns:a16="http://schemas.microsoft.com/office/drawing/2014/main" id="{2EB4E8AD-5939-4FD4-81ED-7F8FF0394E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4" name="AutoShape 3" descr="(question)">
          <a:extLst>
            <a:ext uri="{FF2B5EF4-FFF2-40B4-BE49-F238E27FC236}">
              <a16:creationId xmlns:a16="http://schemas.microsoft.com/office/drawing/2014/main" id="{4E38BAC5-9C3E-450E-98B8-853F202DF1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5" name="AutoShape 3" descr="(question)">
          <a:extLst>
            <a:ext uri="{FF2B5EF4-FFF2-40B4-BE49-F238E27FC236}">
              <a16:creationId xmlns:a16="http://schemas.microsoft.com/office/drawing/2014/main" id="{5371FA5E-6EE1-4EA4-A56E-476BF41C6C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6" name="AutoShape 3" descr="(question)">
          <a:extLst>
            <a:ext uri="{FF2B5EF4-FFF2-40B4-BE49-F238E27FC236}">
              <a16:creationId xmlns:a16="http://schemas.microsoft.com/office/drawing/2014/main" id="{6D2598BC-6CFA-4ABA-A56E-DA82F2E709B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7" name="AutoShape 3" descr="(question)">
          <a:extLst>
            <a:ext uri="{FF2B5EF4-FFF2-40B4-BE49-F238E27FC236}">
              <a16:creationId xmlns:a16="http://schemas.microsoft.com/office/drawing/2014/main" id="{A2DB345C-EE32-419E-8B42-AD208FECF4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8" name="AutoShape 3" descr="(question)">
          <a:extLst>
            <a:ext uri="{FF2B5EF4-FFF2-40B4-BE49-F238E27FC236}">
              <a16:creationId xmlns:a16="http://schemas.microsoft.com/office/drawing/2014/main" id="{CB7583DE-592D-4447-AEC2-B287B54665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19" name="AutoShape 3" descr="(question)">
          <a:extLst>
            <a:ext uri="{FF2B5EF4-FFF2-40B4-BE49-F238E27FC236}">
              <a16:creationId xmlns:a16="http://schemas.microsoft.com/office/drawing/2014/main" id="{01874C9F-E0C6-4021-BF87-011553075E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0" name="AutoShape 3" descr="(question)">
          <a:extLst>
            <a:ext uri="{FF2B5EF4-FFF2-40B4-BE49-F238E27FC236}">
              <a16:creationId xmlns:a16="http://schemas.microsoft.com/office/drawing/2014/main" id="{4F8BAA58-DEFA-4E5C-8381-070A7605DF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1" name="AutoShape 3" descr="(question)">
          <a:extLst>
            <a:ext uri="{FF2B5EF4-FFF2-40B4-BE49-F238E27FC236}">
              <a16:creationId xmlns:a16="http://schemas.microsoft.com/office/drawing/2014/main" id="{15684971-FFF5-4166-B5F7-A27B0CDC8FD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2" name="AutoShape 3" descr="(question)">
          <a:extLst>
            <a:ext uri="{FF2B5EF4-FFF2-40B4-BE49-F238E27FC236}">
              <a16:creationId xmlns:a16="http://schemas.microsoft.com/office/drawing/2014/main" id="{50755371-8046-43BA-971D-9B7313F32F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3" name="AutoShape 3" descr="(question)">
          <a:extLst>
            <a:ext uri="{FF2B5EF4-FFF2-40B4-BE49-F238E27FC236}">
              <a16:creationId xmlns:a16="http://schemas.microsoft.com/office/drawing/2014/main" id="{B08547A5-4EE9-4206-B49F-25EE997FBC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4" name="AutoShape 3" descr="(question)">
          <a:extLst>
            <a:ext uri="{FF2B5EF4-FFF2-40B4-BE49-F238E27FC236}">
              <a16:creationId xmlns:a16="http://schemas.microsoft.com/office/drawing/2014/main" id="{B2BAAE0D-BA57-494A-B868-1CFAB77F60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5" name="AutoShape 3" descr="(question)">
          <a:extLst>
            <a:ext uri="{FF2B5EF4-FFF2-40B4-BE49-F238E27FC236}">
              <a16:creationId xmlns:a16="http://schemas.microsoft.com/office/drawing/2014/main" id="{CD22FD7E-A332-441E-BE29-E788B6B3AA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6" name="AutoShape 3" descr="(question)">
          <a:extLst>
            <a:ext uri="{FF2B5EF4-FFF2-40B4-BE49-F238E27FC236}">
              <a16:creationId xmlns:a16="http://schemas.microsoft.com/office/drawing/2014/main" id="{8814E9F6-9516-4739-B66B-6F0CFC0561E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7" name="AutoShape 3" descr="(question)">
          <a:extLst>
            <a:ext uri="{FF2B5EF4-FFF2-40B4-BE49-F238E27FC236}">
              <a16:creationId xmlns:a16="http://schemas.microsoft.com/office/drawing/2014/main" id="{9BF72871-1535-494F-8C8C-82F7E3DDDA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8" name="AutoShape 3" descr="(question)">
          <a:extLst>
            <a:ext uri="{FF2B5EF4-FFF2-40B4-BE49-F238E27FC236}">
              <a16:creationId xmlns:a16="http://schemas.microsoft.com/office/drawing/2014/main" id="{DCAB15C2-AE4C-4A2C-AAC2-78D9B935B8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29" name="AutoShape 3" descr="(question)">
          <a:extLst>
            <a:ext uri="{FF2B5EF4-FFF2-40B4-BE49-F238E27FC236}">
              <a16:creationId xmlns:a16="http://schemas.microsoft.com/office/drawing/2014/main" id="{9C622EE2-A13C-4407-84BC-249E37706E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0" name="AutoShape 3" descr="(question)">
          <a:extLst>
            <a:ext uri="{FF2B5EF4-FFF2-40B4-BE49-F238E27FC236}">
              <a16:creationId xmlns:a16="http://schemas.microsoft.com/office/drawing/2014/main" id="{10CF1C0C-8046-4198-8B20-C8D97F4903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1" name="AutoShape 3" descr="(question)">
          <a:extLst>
            <a:ext uri="{FF2B5EF4-FFF2-40B4-BE49-F238E27FC236}">
              <a16:creationId xmlns:a16="http://schemas.microsoft.com/office/drawing/2014/main" id="{2D05DCD5-977C-4652-9178-5C95D00F712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2" name="AutoShape 3" descr="(question)">
          <a:extLst>
            <a:ext uri="{FF2B5EF4-FFF2-40B4-BE49-F238E27FC236}">
              <a16:creationId xmlns:a16="http://schemas.microsoft.com/office/drawing/2014/main" id="{50967F6D-1109-498E-82D4-3EFFDD66FA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3" name="AutoShape 3" descr="(question)">
          <a:extLst>
            <a:ext uri="{FF2B5EF4-FFF2-40B4-BE49-F238E27FC236}">
              <a16:creationId xmlns:a16="http://schemas.microsoft.com/office/drawing/2014/main" id="{944BBB4C-B924-402F-8A48-A6EC702BDD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4" name="AutoShape 3" descr="(question)">
          <a:extLst>
            <a:ext uri="{FF2B5EF4-FFF2-40B4-BE49-F238E27FC236}">
              <a16:creationId xmlns:a16="http://schemas.microsoft.com/office/drawing/2014/main" id="{592D905D-BA48-4C40-9A78-0949F5B292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5" name="AutoShape 3" descr="(question)">
          <a:extLst>
            <a:ext uri="{FF2B5EF4-FFF2-40B4-BE49-F238E27FC236}">
              <a16:creationId xmlns:a16="http://schemas.microsoft.com/office/drawing/2014/main" id="{444234FA-9D28-465E-A626-1FC7850AA7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6" name="AutoShape 3" descr="(question)">
          <a:extLst>
            <a:ext uri="{FF2B5EF4-FFF2-40B4-BE49-F238E27FC236}">
              <a16:creationId xmlns:a16="http://schemas.microsoft.com/office/drawing/2014/main" id="{56A0E498-4A01-4CAA-BC55-B8ACBD26D63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7" name="AutoShape 3" descr="(question)">
          <a:extLst>
            <a:ext uri="{FF2B5EF4-FFF2-40B4-BE49-F238E27FC236}">
              <a16:creationId xmlns:a16="http://schemas.microsoft.com/office/drawing/2014/main" id="{A080FD91-9545-41D2-9937-6E96E5AF8C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8" name="AutoShape 3" descr="(question)">
          <a:extLst>
            <a:ext uri="{FF2B5EF4-FFF2-40B4-BE49-F238E27FC236}">
              <a16:creationId xmlns:a16="http://schemas.microsoft.com/office/drawing/2014/main" id="{68022379-A0D9-4339-B077-AFE5B82455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39" name="AutoShape 3" descr="(question)">
          <a:extLst>
            <a:ext uri="{FF2B5EF4-FFF2-40B4-BE49-F238E27FC236}">
              <a16:creationId xmlns:a16="http://schemas.microsoft.com/office/drawing/2014/main" id="{50011341-D58E-43C2-B4D6-6F3A62834D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0" name="AutoShape 3" descr="(question)">
          <a:extLst>
            <a:ext uri="{FF2B5EF4-FFF2-40B4-BE49-F238E27FC236}">
              <a16:creationId xmlns:a16="http://schemas.microsoft.com/office/drawing/2014/main" id="{93EE80A0-E6C0-46BB-9CF0-550C8E330D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1" name="AutoShape 3" descr="(question)">
          <a:extLst>
            <a:ext uri="{FF2B5EF4-FFF2-40B4-BE49-F238E27FC236}">
              <a16:creationId xmlns:a16="http://schemas.microsoft.com/office/drawing/2014/main" id="{3CB94731-2104-4009-AEF3-E815BAAB906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2" name="AutoShape 3" descr="(question)">
          <a:extLst>
            <a:ext uri="{FF2B5EF4-FFF2-40B4-BE49-F238E27FC236}">
              <a16:creationId xmlns:a16="http://schemas.microsoft.com/office/drawing/2014/main" id="{58FAD14A-77B8-48E9-A07C-76FE47B361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3" name="AutoShape 3" descr="(question)">
          <a:extLst>
            <a:ext uri="{FF2B5EF4-FFF2-40B4-BE49-F238E27FC236}">
              <a16:creationId xmlns:a16="http://schemas.microsoft.com/office/drawing/2014/main" id="{8CA7B671-E570-4B33-BA7C-9B5BCF6FD7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4" name="AutoShape 3" descr="(question)">
          <a:extLst>
            <a:ext uri="{FF2B5EF4-FFF2-40B4-BE49-F238E27FC236}">
              <a16:creationId xmlns:a16="http://schemas.microsoft.com/office/drawing/2014/main" id="{08F3BE44-C0D7-4726-9E75-8154D0567F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5" name="AutoShape 3" descr="(question)">
          <a:extLst>
            <a:ext uri="{FF2B5EF4-FFF2-40B4-BE49-F238E27FC236}">
              <a16:creationId xmlns:a16="http://schemas.microsoft.com/office/drawing/2014/main" id="{B07A76CC-9453-4E7B-94B5-DA3DE0A379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6" name="AutoShape 3" descr="(question)">
          <a:extLst>
            <a:ext uri="{FF2B5EF4-FFF2-40B4-BE49-F238E27FC236}">
              <a16:creationId xmlns:a16="http://schemas.microsoft.com/office/drawing/2014/main" id="{A661E524-5CB6-43A7-B414-D37944F5C48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7" name="AutoShape 3" descr="(question)">
          <a:extLst>
            <a:ext uri="{FF2B5EF4-FFF2-40B4-BE49-F238E27FC236}">
              <a16:creationId xmlns:a16="http://schemas.microsoft.com/office/drawing/2014/main" id="{84BC581E-9EDF-4E4D-8937-6BDFC6A332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8" name="AutoShape 3" descr="(question)">
          <a:extLst>
            <a:ext uri="{FF2B5EF4-FFF2-40B4-BE49-F238E27FC236}">
              <a16:creationId xmlns:a16="http://schemas.microsoft.com/office/drawing/2014/main" id="{18F7D307-F67B-4CEE-9332-80558EECD6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49" name="AutoShape 3" descr="(question)">
          <a:extLst>
            <a:ext uri="{FF2B5EF4-FFF2-40B4-BE49-F238E27FC236}">
              <a16:creationId xmlns:a16="http://schemas.microsoft.com/office/drawing/2014/main" id="{CE6A2B12-9786-4DEA-A360-E972287414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0" name="AutoShape 3" descr="(question)">
          <a:extLst>
            <a:ext uri="{FF2B5EF4-FFF2-40B4-BE49-F238E27FC236}">
              <a16:creationId xmlns:a16="http://schemas.microsoft.com/office/drawing/2014/main" id="{DD597DAC-B407-4FDD-B713-8E6FF6D266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1" name="AutoShape 3" descr="(question)">
          <a:extLst>
            <a:ext uri="{FF2B5EF4-FFF2-40B4-BE49-F238E27FC236}">
              <a16:creationId xmlns:a16="http://schemas.microsoft.com/office/drawing/2014/main" id="{D1273804-0239-4ECE-A4B9-3E88E8AA3AA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2" name="AutoShape 3" descr="(question)">
          <a:extLst>
            <a:ext uri="{FF2B5EF4-FFF2-40B4-BE49-F238E27FC236}">
              <a16:creationId xmlns:a16="http://schemas.microsoft.com/office/drawing/2014/main" id="{E680EBD7-AC19-4E41-8529-F5BDEF347A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3" name="AutoShape 3" descr="(question)">
          <a:extLst>
            <a:ext uri="{FF2B5EF4-FFF2-40B4-BE49-F238E27FC236}">
              <a16:creationId xmlns:a16="http://schemas.microsoft.com/office/drawing/2014/main" id="{9F0B2AC0-4163-4577-9AF6-FDCEC17899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4" name="AutoShape 3" descr="(question)">
          <a:extLst>
            <a:ext uri="{FF2B5EF4-FFF2-40B4-BE49-F238E27FC236}">
              <a16:creationId xmlns:a16="http://schemas.microsoft.com/office/drawing/2014/main" id="{1D7BE606-B825-444C-90C1-F32EC820A5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5" name="AutoShape 3" descr="(question)">
          <a:extLst>
            <a:ext uri="{FF2B5EF4-FFF2-40B4-BE49-F238E27FC236}">
              <a16:creationId xmlns:a16="http://schemas.microsoft.com/office/drawing/2014/main" id="{DB22C7D5-1848-4A01-913D-2E262C44F1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6" name="AutoShape 3" descr="(question)">
          <a:extLst>
            <a:ext uri="{FF2B5EF4-FFF2-40B4-BE49-F238E27FC236}">
              <a16:creationId xmlns:a16="http://schemas.microsoft.com/office/drawing/2014/main" id="{15149DBD-169D-4A08-A840-A5EC3D8EEBD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7" name="AutoShape 3" descr="(question)">
          <a:extLst>
            <a:ext uri="{FF2B5EF4-FFF2-40B4-BE49-F238E27FC236}">
              <a16:creationId xmlns:a16="http://schemas.microsoft.com/office/drawing/2014/main" id="{BF9AB5DD-7743-4B27-A0E4-5334DF504C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8" name="AutoShape 3" descr="(question)">
          <a:extLst>
            <a:ext uri="{FF2B5EF4-FFF2-40B4-BE49-F238E27FC236}">
              <a16:creationId xmlns:a16="http://schemas.microsoft.com/office/drawing/2014/main" id="{153057F6-9326-4BCE-9E97-FDE99744D2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59" name="AutoShape 3" descr="(question)">
          <a:extLst>
            <a:ext uri="{FF2B5EF4-FFF2-40B4-BE49-F238E27FC236}">
              <a16:creationId xmlns:a16="http://schemas.microsoft.com/office/drawing/2014/main" id="{E3ADF14E-0349-45D0-BFF3-6468ED2A12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0" name="AutoShape 3" descr="(question)">
          <a:extLst>
            <a:ext uri="{FF2B5EF4-FFF2-40B4-BE49-F238E27FC236}">
              <a16:creationId xmlns:a16="http://schemas.microsoft.com/office/drawing/2014/main" id="{3A449804-70A3-48CD-8E64-4F0A0DA70B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1" name="AutoShape 3" descr="(question)">
          <a:extLst>
            <a:ext uri="{FF2B5EF4-FFF2-40B4-BE49-F238E27FC236}">
              <a16:creationId xmlns:a16="http://schemas.microsoft.com/office/drawing/2014/main" id="{326E4334-2FA3-4993-9273-DA8F1933EEB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2" name="AutoShape 3" descr="(question)">
          <a:extLst>
            <a:ext uri="{FF2B5EF4-FFF2-40B4-BE49-F238E27FC236}">
              <a16:creationId xmlns:a16="http://schemas.microsoft.com/office/drawing/2014/main" id="{A2CB70D8-1DC8-4DEA-A1E6-7BCB11117D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3" name="AutoShape 3" descr="(question)">
          <a:extLst>
            <a:ext uri="{FF2B5EF4-FFF2-40B4-BE49-F238E27FC236}">
              <a16:creationId xmlns:a16="http://schemas.microsoft.com/office/drawing/2014/main" id="{75D354FD-0CEF-4CFB-AA6B-8670465808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4" name="AutoShape 3" descr="(question)">
          <a:extLst>
            <a:ext uri="{FF2B5EF4-FFF2-40B4-BE49-F238E27FC236}">
              <a16:creationId xmlns:a16="http://schemas.microsoft.com/office/drawing/2014/main" id="{5D869E9F-91F0-47E9-A012-F5568CFB15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5" name="AutoShape 3" descr="(question)">
          <a:extLst>
            <a:ext uri="{FF2B5EF4-FFF2-40B4-BE49-F238E27FC236}">
              <a16:creationId xmlns:a16="http://schemas.microsoft.com/office/drawing/2014/main" id="{EEBC0B0B-5736-40EC-8016-D25A0F21E4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6" name="AutoShape 3" descr="(question)">
          <a:extLst>
            <a:ext uri="{FF2B5EF4-FFF2-40B4-BE49-F238E27FC236}">
              <a16:creationId xmlns:a16="http://schemas.microsoft.com/office/drawing/2014/main" id="{3018D769-3E33-4B8B-A255-7175022AB2E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7" name="AutoShape 3" descr="(question)">
          <a:extLst>
            <a:ext uri="{FF2B5EF4-FFF2-40B4-BE49-F238E27FC236}">
              <a16:creationId xmlns:a16="http://schemas.microsoft.com/office/drawing/2014/main" id="{028C94EF-B5A9-4235-B55E-908825E288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8" name="AutoShape 3" descr="(question)">
          <a:extLst>
            <a:ext uri="{FF2B5EF4-FFF2-40B4-BE49-F238E27FC236}">
              <a16:creationId xmlns:a16="http://schemas.microsoft.com/office/drawing/2014/main" id="{E5D30E60-683D-4785-AADB-C4812506B4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69" name="AutoShape 3" descr="(question)">
          <a:extLst>
            <a:ext uri="{FF2B5EF4-FFF2-40B4-BE49-F238E27FC236}">
              <a16:creationId xmlns:a16="http://schemas.microsoft.com/office/drawing/2014/main" id="{6AE7E41C-6108-488F-A08F-39F5AFE34D1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70" name="AutoShape 3" descr="(question)">
          <a:extLst>
            <a:ext uri="{FF2B5EF4-FFF2-40B4-BE49-F238E27FC236}">
              <a16:creationId xmlns:a16="http://schemas.microsoft.com/office/drawing/2014/main" id="{ABFF2348-0290-4E80-BC6D-577A49C207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71" name="AutoShape 3" descr="(question)">
          <a:extLst>
            <a:ext uri="{FF2B5EF4-FFF2-40B4-BE49-F238E27FC236}">
              <a16:creationId xmlns:a16="http://schemas.microsoft.com/office/drawing/2014/main" id="{6E32884F-A6BD-4902-9576-327B455F9FE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72" name="AutoShape 3" descr="(question)">
          <a:extLst>
            <a:ext uri="{FF2B5EF4-FFF2-40B4-BE49-F238E27FC236}">
              <a16:creationId xmlns:a16="http://schemas.microsoft.com/office/drawing/2014/main" id="{EEC40D00-79FF-41CE-883B-F227B21DA7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73" name="AutoShape 3" descr="(question)">
          <a:extLst>
            <a:ext uri="{FF2B5EF4-FFF2-40B4-BE49-F238E27FC236}">
              <a16:creationId xmlns:a16="http://schemas.microsoft.com/office/drawing/2014/main" id="{2C9BA799-6982-4242-B264-9B8CFB1839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574" name="AutoShape 3" descr="(question)">
          <a:extLst>
            <a:ext uri="{FF2B5EF4-FFF2-40B4-BE49-F238E27FC236}">
              <a16:creationId xmlns:a16="http://schemas.microsoft.com/office/drawing/2014/main" id="{9603D5E6-5FFF-4D44-A1CB-098B9F02DD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5" name="AutoShape 3" descr="(question)">
          <a:extLst>
            <a:ext uri="{FF2B5EF4-FFF2-40B4-BE49-F238E27FC236}">
              <a16:creationId xmlns:a16="http://schemas.microsoft.com/office/drawing/2014/main" id="{028C48B9-CEEA-44A6-A5F4-98A1F4D7EE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6" name="AutoShape 3" descr="(question)">
          <a:extLst>
            <a:ext uri="{FF2B5EF4-FFF2-40B4-BE49-F238E27FC236}">
              <a16:creationId xmlns:a16="http://schemas.microsoft.com/office/drawing/2014/main" id="{158F4A54-0F41-41D3-9131-BBF646323A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7" name="AutoShape 3" descr="(question)">
          <a:extLst>
            <a:ext uri="{FF2B5EF4-FFF2-40B4-BE49-F238E27FC236}">
              <a16:creationId xmlns:a16="http://schemas.microsoft.com/office/drawing/2014/main" id="{AB32ABAC-ECAC-4314-82D5-2FBC05EE04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8" name="AutoShape 3" descr="(question)">
          <a:extLst>
            <a:ext uri="{FF2B5EF4-FFF2-40B4-BE49-F238E27FC236}">
              <a16:creationId xmlns:a16="http://schemas.microsoft.com/office/drawing/2014/main" id="{80AA4A15-B9FD-4998-BB04-B16C69C54B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9" name="AutoShape 3" descr="(question)">
          <a:extLst>
            <a:ext uri="{FF2B5EF4-FFF2-40B4-BE49-F238E27FC236}">
              <a16:creationId xmlns:a16="http://schemas.microsoft.com/office/drawing/2014/main" id="{75CB1052-C640-4E36-876C-F9E910FB007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0" name="AutoShape 3" descr="(question)">
          <a:extLst>
            <a:ext uri="{FF2B5EF4-FFF2-40B4-BE49-F238E27FC236}">
              <a16:creationId xmlns:a16="http://schemas.microsoft.com/office/drawing/2014/main" id="{411FA575-0EEF-40E3-A292-BBC8CF25CF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1" name="AutoShape 3" descr="(question)">
          <a:extLst>
            <a:ext uri="{FF2B5EF4-FFF2-40B4-BE49-F238E27FC236}">
              <a16:creationId xmlns:a16="http://schemas.microsoft.com/office/drawing/2014/main" id="{D84F7C69-33A6-47AB-8FE2-7C4E35D2C7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2" name="AutoShape 3" descr="(question)">
          <a:extLst>
            <a:ext uri="{FF2B5EF4-FFF2-40B4-BE49-F238E27FC236}">
              <a16:creationId xmlns:a16="http://schemas.microsoft.com/office/drawing/2014/main" id="{AF41D7C3-92E0-4978-8F22-52DE8642A03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3" name="AutoShape 3" descr="(question)">
          <a:extLst>
            <a:ext uri="{FF2B5EF4-FFF2-40B4-BE49-F238E27FC236}">
              <a16:creationId xmlns:a16="http://schemas.microsoft.com/office/drawing/2014/main" id="{C74B9FB5-A3C5-4974-B1A5-26DF2E43FBE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4" name="AutoShape 3" descr="(question)">
          <a:extLst>
            <a:ext uri="{FF2B5EF4-FFF2-40B4-BE49-F238E27FC236}">
              <a16:creationId xmlns:a16="http://schemas.microsoft.com/office/drawing/2014/main" id="{23D6E4E4-7A76-4D12-8FDF-81630283C3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5" name="AutoShape 3" descr="(question)">
          <a:extLst>
            <a:ext uri="{FF2B5EF4-FFF2-40B4-BE49-F238E27FC236}">
              <a16:creationId xmlns:a16="http://schemas.microsoft.com/office/drawing/2014/main" id="{940625AE-B353-45A1-9D83-3857ED20FC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6" name="AutoShape 3" descr="(question)">
          <a:extLst>
            <a:ext uri="{FF2B5EF4-FFF2-40B4-BE49-F238E27FC236}">
              <a16:creationId xmlns:a16="http://schemas.microsoft.com/office/drawing/2014/main" id="{0D05008B-FE7D-458F-8378-EB003FF693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7" name="AutoShape 3" descr="(question)">
          <a:extLst>
            <a:ext uri="{FF2B5EF4-FFF2-40B4-BE49-F238E27FC236}">
              <a16:creationId xmlns:a16="http://schemas.microsoft.com/office/drawing/2014/main" id="{688011E1-2328-4D03-B981-84D121FB73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8" name="AutoShape 3" descr="(question)">
          <a:extLst>
            <a:ext uri="{FF2B5EF4-FFF2-40B4-BE49-F238E27FC236}">
              <a16:creationId xmlns:a16="http://schemas.microsoft.com/office/drawing/2014/main" id="{13544D26-47D9-467B-A747-0DB4E21AB4E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9" name="AutoShape 3" descr="(question)">
          <a:extLst>
            <a:ext uri="{FF2B5EF4-FFF2-40B4-BE49-F238E27FC236}">
              <a16:creationId xmlns:a16="http://schemas.microsoft.com/office/drawing/2014/main" id="{713D6B61-E671-4C3A-A5DB-966A90D35F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0" name="AutoShape 3" descr="(question)">
          <a:extLst>
            <a:ext uri="{FF2B5EF4-FFF2-40B4-BE49-F238E27FC236}">
              <a16:creationId xmlns:a16="http://schemas.microsoft.com/office/drawing/2014/main" id="{CEBDF002-2C63-4E78-A700-0C7E415FE2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1" name="AutoShape 3" descr="(question)">
          <a:extLst>
            <a:ext uri="{FF2B5EF4-FFF2-40B4-BE49-F238E27FC236}">
              <a16:creationId xmlns:a16="http://schemas.microsoft.com/office/drawing/2014/main" id="{7F24DF2E-A2DB-4154-BBD7-738AA14A6AB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2" name="AutoShape 3" descr="(question)">
          <a:extLst>
            <a:ext uri="{FF2B5EF4-FFF2-40B4-BE49-F238E27FC236}">
              <a16:creationId xmlns:a16="http://schemas.microsoft.com/office/drawing/2014/main" id="{BA3EFDFB-D762-429A-9E1C-C7084AAD50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3" name="AutoShape 3" descr="(question)">
          <a:extLst>
            <a:ext uri="{FF2B5EF4-FFF2-40B4-BE49-F238E27FC236}">
              <a16:creationId xmlns:a16="http://schemas.microsoft.com/office/drawing/2014/main" id="{50621DDE-51F3-49EF-9A35-83F219F2821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4" name="AutoShape 3" descr="(question)">
          <a:extLst>
            <a:ext uri="{FF2B5EF4-FFF2-40B4-BE49-F238E27FC236}">
              <a16:creationId xmlns:a16="http://schemas.microsoft.com/office/drawing/2014/main" id="{6BE8FC25-232E-4D1F-ADF8-6DEC3C2C4E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5" name="AutoShape 3" descr="(question)">
          <a:extLst>
            <a:ext uri="{FF2B5EF4-FFF2-40B4-BE49-F238E27FC236}">
              <a16:creationId xmlns:a16="http://schemas.microsoft.com/office/drawing/2014/main" id="{3223BE6B-A304-4A6D-B7E0-94D269DD30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6" name="AutoShape 3" descr="(question)">
          <a:extLst>
            <a:ext uri="{FF2B5EF4-FFF2-40B4-BE49-F238E27FC236}">
              <a16:creationId xmlns:a16="http://schemas.microsoft.com/office/drawing/2014/main" id="{29F4623B-B5CC-4369-A230-ADA0CFCDF4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7" name="AutoShape 3" descr="(question)">
          <a:extLst>
            <a:ext uri="{FF2B5EF4-FFF2-40B4-BE49-F238E27FC236}">
              <a16:creationId xmlns:a16="http://schemas.microsoft.com/office/drawing/2014/main" id="{E5E413A0-0DAE-42EC-8C61-2B34728B9C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8" name="AutoShape 3" descr="(question)">
          <a:extLst>
            <a:ext uri="{FF2B5EF4-FFF2-40B4-BE49-F238E27FC236}">
              <a16:creationId xmlns:a16="http://schemas.microsoft.com/office/drawing/2014/main" id="{E7C9478C-7969-4C7E-B62B-CDEDF47B475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9" name="AutoShape 3" descr="(question)">
          <a:extLst>
            <a:ext uri="{FF2B5EF4-FFF2-40B4-BE49-F238E27FC236}">
              <a16:creationId xmlns:a16="http://schemas.microsoft.com/office/drawing/2014/main" id="{15CB6405-4160-4CF0-909F-249F8EFAF8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0" name="AutoShape 3" descr="(question)">
          <a:extLst>
            <a:ext uri="{FF2B5EF4-FFF2-40B4-BE49-F238E27FC236}">
              <a16:creationId xmlns:a16="http://schemas.microsoft.com/office/drawing/2014/main" id="{6DFBEA3C-842D-4977-95BA-35744A1A08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1" name="AutoShape 3" descr="(question)">
          <a:extLst>
            <a:ext uri="{FF2B5EF4-FFF2-40B4-BE49-F238E27FC236}">
              <a16:creationId xmlns:a16="http://schemas.microsoft.com/office/drawing/2014/main" id="{06933C68-E24D-4915-8679-A5B3733D9C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2" name="AutoShape 3" descr="(question)">
          <a:extLst>
            <a:ext uri="{FF2B5EF4-FFF2-40B4-BE49-F238E27FC236}">
              <a16:creationId xmlns:a16="http://schemas.microsoft.com/office/drawing/2014/main" id="{8D420F9B-7090-4663-9EAD-5F553E1656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3" name="AutoShape 3" descr="(question)">
          <a:extLst>
            <a:ext uri="{FF2B5EF4-FFF2-40B4-BE49-F238E27FC236}">
              <a16:creationId xmlns:a16="http://schemas.microsoft.com/office/drawing/2014/main" id="{EED9F0F1-0B29-46E7-9949-3CB14B3F197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4" name="AutoShape 3" descr="(question)">
          <a:extLst>
            <a:ext uri="{FF2B5EF4-FFF2-40B4-BE49-F238E27FC236}">
              <a16:creationId xmlns:a16="http://schemas.microsoft.com/office/drawing/2014/main" id="{283B2FB5-406B-4A43-A075-B6BBE094D3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5" name="AutoShape 3" descr="(question)">
          <a:extLst>
            <a:ext uri="{FF2B5EF4-FFF2-40B4-BE49-F238E27FC236}">
              <a16:creationId xmlns:a16="http://schemas.microsoft.com/office/drawing/2014/main" id="{4285AE83-94E5-401F-A926-718C039D23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6" name="AutoShape 3" descr="(question)">
          <a:extLst>
            <a:ext uri="{FF2B5EF4-FFF2-40B4-BE49-F238E27FC236}">
              <a16:creationId xmlns:a16="http://schemas.microsoft.com/office/drawing/2014/main" id="{D501330F-844D-47DD-AEEB-65A3A96240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7" name="AutoShape 3" descr="(question)">
          <a:extLst>
            <a:ext uri="{FF2B5EF4-FFF2-40B4-BE49-F238E27FC236}">
              <a16:creationId xmlns:a16="http://schemas.microsoft.com/office/drawing/2014/main" id="{747BAD62-A452-4178-A6AD-8162D1F039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8" name="AutoShape 3" descr="(question)">
          <a:extLst>
            <a:ext uri="{FF2B5EF4-FFF2-40B4-BE49-F238E27FC236}">
              <a16:creationId xmlns:a16="http://schemas.microsoft.com/office/drawing/2014/main" id="{3B17A078-0641-45BA-B9A5-17C65655409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9" name="AutoShape 3" descr="(question)">
          <a:extLst>
            <a:ext uri="{FF2B5EF4-FFF2-40B4-BE49-F238E27FC236}">
              <a16:creationId xmlns:a16="http://schemas.microsoft.com/office/drawing/2014/main" id="{97C99283-D75A-49C9-81D3-ACB3F57BA4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0" name="AutoShape 3" descr="(question)">
          <a:extLst>
            <a:ext uri="{FF2B5EF4-FFF2-40B4-BE49-F238E27FC236}">
              <a16:creationId xmlns:a16="http://schemas.microsoft.com/office/drawing/2014/main" id="{2D078409-7927-4F33-9BA8-4DEE653CB7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1" name="AutoShape 3" descr="(question)">
          <a:extLst>
            <a:ext uri="{FF2B5EF4-FFF2-40B4-BE49-F238E27FC236}">
              <a16:creationId xmlns:a16="http://schemas.microsoft.com/office/drawing/2014/main" id="{779C8CFD-F0BD-4E0C-BBBE-297FD241E6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2" name="AutoShape 3" descr="(question)">
          <a:extLst>
            <a:ext uri="{FF2B5EF4-FFF2-40B4-BE49-F238E27FC236}">
              <a16:creationId xmlns:a16="http://schemas.microsoft.com/office/drawing/2014/main" id="{4F75C264-67EE-4859-9BD2-513C2A4B9B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3" name="AutoShape 3" descr="(question)">
          <a:extLst>
            <a:ext uri="{FF2B5EF4-FFF2-40B4-BE49-F238E27FC236}">
              <a16:creationId xmlns:a16="http://schemas.microsoft.com/office/drawing/2014/main" id="{FE3E3092-B20C-4349-8807-E2E4A8FB2B1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4" name="AutoShape 3" descr="(question)">
          <a:extLst>
            <a:ext uri="{FF2B5EF4-FFF2-40B4-BE49-F238E27FC236}">
              <a16:creationId xmlns:a16="http://schemas.microsoft.com/office/drawing/2014/main" id="{39020F0A-28FF-4AC3-BEE1-18D5D7F97B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5" name="AutoShape 3" descr="(question)">
          <a:extLst>
            <a:ext uri="{FF2B5EF4-FFF2-40B4-BE49-F238E27FC236}">
              <a16:creationId xmlns:a16="http://schemas.microsoft.com/office/drawing/2014/main" id="{67A4C045-0799-455E-B8A5-0BA42ACC41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6" name="AutoShape 3" descr="(question)">
          <a:extLst>
            <a:ext uri="{FF2B5EF4-FFF2-40B4-BE49-F238E27FC236}">
              <a16:creationId xmlns:a16="http://schemas.microsoft.com/office/drawing/2014/main" id="{A324AB4B-28A7-4B9F-A2AE-0F768BBEBD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7" name="AutoShape 3" descr="(question)">
          <a:extLst>
            <a:ext uri="{FF2B5EF4-FFF2-40B4-BE49-F238E27FC236}">
              <a16:creationId xmlns:a16="http://schemas.microsoft.com/office/drawing/2014/main" id="{135DA171-53DC-4755-8B50-BD6A204716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8" name="AutoShape 3" descr="(question)">
          <a:extLst>
            <a:ext uri="{FF2B5EF4-FFF2-40B4-BE49-F238E27FC236}">
              <a16:creationId xmlns:a16="http://schemas.microsoft.com/office/drawing/2014/main" id="{41453AB0-3CFC-4098-ABD4-3C18C97B0E7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9" name="AutoShape 3" descr="(question)">
          <a:extLst>
            <a:ext uri="{FF2B5EF4-FFF2-40B4-BE49-F238E27FC236}">
              <a16:creationId xmlns:a16="http://schemas.microsoft.com/office/drawing/2014/main" id="{7ACA0BFF-0FF8-4179-97D8-53EF70916C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0" name="AutoShape 3" descr="(question)">
          <a:extLst>
            <a:ext uri="{FF2B5EF4-FFF2-40B4-BE49-F238E27FC236}">
              <a16:creationId xmlns:a16="http://schemas.microsoft.com/office/drawing/2014/main" id="{096F9A45-DC5C-48A4-B076-CB292EE022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1" name="AutoShape 3" descr="(question)">
          <a:extLst>
            <a:ext uri="{FF2B5EF4-FFF2-40B4-BE49-F238E27FC236}">
              <a16:creationId xmlns:a16="http://schemas.microsoft.com/office/drawing/2014/main" id="{18D0605B-10AA-4141-B98A-191957867B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2" name="AutoShape 3" descr="(question)">
          <a:extLst>
            <a:ext uri="{FF2B5EF4-FFF2-40B4-BE49-F238E27FC236}">
              <a16:creationId xmlns:a16="http://schemas.microsoft.com/office/drawing/2014/main" id="{53D974D6-EF00-4CEB-A460-B57FD24255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3" name="AutoShape 3" descr="(question)">
          <a:extLst>
            <a:ext uri="{FF2B5EF4-FFF2-40B4-BE49-F238E27FC236}">
              <a16:creationId xmlns:a16="http://schemas.microsoft.com/office/drawing/2014/main" id="{2402A4F4-B75A-4EBC-AD24-113C632B72E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4" name="AutoShape 3" descr="(question)">
          <a:extLst>
            <a:ext uri="{FF2B5EF4-FFF2-40B4-BE49-F238E27FC236}">
              <a16:creationId xmlns:a16="http://schemas.microsoft.com/office/drawing/2014/main" id="{875FC8BD-7A17-414C-A10B-4270DC0D4E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5" name="AutoShape 3" descr="(question)">
          <a:extLst>
            <a:ext uri="{FF2B5EF4-FFF2-40B4-BE49-F238E27FC236}">
              <a16:creationId xmlns:a16="http://schemas.microsoft.com/office/drawing/2014/main" id="{89F5649D-7613-4211-8A7A-D4543B34F6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6" name="AutoShape 3" descr="(question)">
          <a:extLst>
            <a:ext uri="{FF2B5EF4-FFF2-40B4-BE49-F238E27FC236}">
              <a16:creationId xmlns:a16="http://schemas.microsoft.com/office/drawing/2014/main" id="{C7F9DDB0-BA66-41AE-B048-692113FFEE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7" name="AutoShape 3" descr="(question)">
          <a:extLst>
            <a:ext uri="{FF2B5EF4-FFF2-40B4-BE49-F238E27FC236}">
              <a16:creationId xmlns:a16="http://schemas.microsoft.com/office/drawing/2014/main" id="{308D6902-3ACB-43A5-A578-C81CA74D4E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8" name="AutoShape 3" descr="(question)">
          <a:extLst>
            <a:ext uri="{FF2B5EF4-FFF2-40B4-BE49-F238E27FC236}">
              <a16:creationId xmlns:a16="http://schemas.microsoft.com/office/drawing/2014/main" id="{0F9D6A86-D433-4118-A20C-18189724B9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9" name="AutoShape 3" descr="(question)">
          <a:extLst>
            <a:ext uri="{FF2B5EF4-FFF2-40B4-BE49-F238E27FC236}">
              <a16:creationId xmlns:a16="http://schemas.microsoft.com/office/drawing/2014/main" id="{841807E0-770C-4866-9995-586476FC4D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0" name="AutoShape 3" descr="(question)">
          <a:extLst>
            <a:ext uri="{FF2B5EF4-FFF2-40B4-BE49-F238E27FC236}">
              <a16:creationId xmlns:a16="http://schemas.microsoft.com/office/drawing/2014/main" id="{992491DC-FF62-49F0-881A-639D335DB3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1" name="AutoShape 3" descr="(question)">
          <a:extLst>
            <a:ext uri="{FF2B5EF4-FFF2-40B4-BE49-F238E27FC236}">
              <a16:creationId xmlns:a16="http://schemas.microsoft.com/office/drawing/2014/main" id="{7171D371-F6AE-4611-BD9C-9C8F6B3E09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2" name="AutoShape 3" descr="(question)">
          <a:extLst>
            <a:ext uri="{FF2B5EF4-FFF2-40B4-BE49-F238E27FC236}">
              <a16:creationId xmlns:a16="http://schemas.microsoft.com/office/drawing/2014/main" id="{267F6DB4-A240-479B-9DEF-1F242C077E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3" name="AutoShape 3" descr="(question)">
          <a:extLst>
            <a:ext uri="{FF2B5EF4-FFF2-40B4-BE49-F238E27FC236}">
              <a16:creationId xmlns:a16="http://schemas.microsoft.com/office/drawing/2014/main" id="{92CF3963-4156-4AEA-8DA5-BB61FEA31E7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4" name="AutoShape 3" descr="(question)">
          <a:extLst>
            <a:ext uri="{FF2B5EF4-FFF2-40B4-BE49-F238E27FC236}">
              <a16:creationId xmlns:a16="http://schemas.microsoft.com/office/drawing/2014/main" id="{DBEC46CD-45CC-435B-82B6-FFEFAA8684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5" name="AutoShape 3" descr="(question)">
          <a:extLst>
            <a:ext uri="{FF2B5EF4-FFF2-40B4-BE49-F238E27FC236}">
              <a16:creationId xmlns:a16="http://schemas.microsoft.com/office/drawing/2014/main" id="{53DCA4E6-047C-4E4E-A41F-76ED8C0217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6" name="AutoShape 3" descr="(question)">
          <a:extLst>
            <a:ext uri="{FF2B5EF4-FFF2-40B4-BE49-F238E27FC236}">
              <a16:creationId xmlns:a16="http://schemas.microsoft.com/office/drawing/2014/main" id="{C29EC9FD-DF31-4CA3-BB56-0F73A9909E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7" name="AutoShape 3" descr="(question)">
          <a:extLst>
            <a:ext uri="{FF2B5EF4-FFF2-40B4-BE49-F238E27FC236}">
              <a16:creationId xmlns:a16="http://schemas.microsoft.com/office/drawing/2014/main" id="{240AAF48-60AF-47F9-814A-AE6D52A8D8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8" name="AutoShape 3" descr="(question)">
          <a:extLst>
            <a:ext uri="{FF2B5EF4-FFF2-40B4-BE49-F238E27FC236}">
              <a16:creationId xmlns:a16="http://schemas.microsoft.com/office/drawing/2014/main" id="{0738BAA2-5E09-4E0B-A45F-A3F44C8F011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9" name="AutoShape 3" descr="(question)">
          <a:extLst>
            <a:ext uri="{FF2B5EF4-FFF2-40B4-BE49-F238E27FC236}">
              <a16:creationId xmlns:a16="http://schemas.microsoft.com/office/drawing/2014/main" id="{A2107D15-0CAB-4247-8A7D-1B1FBC4350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0" name="AutoShape 3" descr="(question)">
          <a:extLst>
            <a:ext uri="{FF2B5EF4-FFF2-40B4-BE49-F238E27FC236}">
              <a16:creationId xmlns:a16="http://schemas.microsoft.com/office/drawing/2014/main" id="{D9D06F7F-F507-43A9-91B3-7F859ECC22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1" name="AutoShape 3" descr="(question)">
          <a:extLst>
            <a:ext uri="{FF2B5EF4-FFF2-40B4-BE49-F238E27FC236}">
              <a16:creationId xmlns:a16="http://schemas.microsoft.com/office/drawing/2014/main" id="{64B7C77E-7EA1-4610-8B2F-A632A9B24D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2" name="AutoShape 3" descr="(question)">
          <a:extLst>
            <a:ext uri="{FF2B5EF4-FFF2-40B4-BE49-F238E27FC236}">
              <a16:creationId xmlns:a16="http://schemas.microsoft.com/office/drawing/2014/main" id="{EB8B5A7F-38D3-49A9-A3C2-B4D23579EE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3" name="AutoShape 3" descr="(question)">
          <a:extLst>
            <a:ext uri="{FF2B5EF4-FFF2-40B4-BE49-F238E27FC236}">
              <a16:creationId xmlns:a16="http://schemas.microsoft.com/office/drawing/2014/main" id="{5C2BF8F0-2160-4B57-9475-A4AD0BB3DD0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4" name="AutoShape 3" descr="(question)">
          <a:extLst>
            <a:ext uri="{FF2B5EF4-FFF2-40B4-BE49-F238E27FC236}">
              <a16:creationId xmlns:a16="http://schemas.microsoft.com/office/drawing/2014/main" id="{ED827C5B-7A5A-40E9-AB5A-3E4642BA10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5" name="AutoShape 3" descr="(question)">
          <a:extLst>
            <a:ext uri="{FF2B5EF4-FFF2-40B4-BE49-F238E27FC236}">
              <a16:creationId xmlns:a16="http://schemas.microsoft.com/office/drawing/2014/main" id="{58354153-0BB1-4CAA-9156-6C14F45A2B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6" name="AutoShape 3" descr="(question)">
          <a:extLst>
            <a:ext uri="{FF2B5EF4-FFF2-40B4-BE49-F238E27FC236}">
              <a16:creationId xmlns:a16="http://schemas.microsoft.com/office/drawing/2014/main" id="{9784C833-A583-4EF5-8F8A-F15729BD8B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7" name="AutoShape 3" descr="(question)">
          <a:extLst>
            <a:ext uri="{FF2B5EF4-FFF2-40B4-BE49-F238E27FC236}">
              <a16:creationId xmlns:a16="http://schemas.microsoft.com/office/drawing/2014/main" id="{A3D98FC5-757F-405B-B826-92C6537FF6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8" name="AutoShape 3" descr="(question)">
          <a:extLst>
            <a:ext uri="{FF2B5EF4-FFF2-40B4-BE49-F238E27FC236}">
              <a16:creationId xmlns:a16="http://schemas.microsoft.com/office/drawing/2014/main" id="{ACD5E8C2-BD7E-47FD-B076-8B90F92C5DB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49" name="AutoShape 3" descr="(question)">
          <a:extLst>
            <a:ext uri="{FF2B5EF4-FFF2-40B4-BE49-F238E27FC236}">
              <a16:creationId xmlns:a16="http://schemas.microsoft.com/office/drawing/2014/main" id="{F4147BFC-1418-4AD7-8A90-120E2F92FF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0" name="AutoShape 3" descr="(question)">
          <a:extLst>
            <a:ext uri="{FF2B5EF4-FFF2-40B4-BE49-F238E27FC236}">
              <a16:creationId xmlns:a16="http://schemas.microsoft.com/office/drawing/2014/main" id="{5B3963C6-80FF-4D9A-B738-BF3A3B3421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1" name="AutoShape 3" descr="(question)">
          <a:extLst>
            <a:ext uri="{FF2B5EF4-FFF2-40B4-BE49-F238E27FC236}">
              <a16:creationId xmlns:a16="http://schemas.microsoft.com/office/drawing/2014/main" id="{97472851-2CEA-465D-AD6A-A113EA9CA1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2" name="AutoShape 3" descr="(question)">
          <a:extLst>
            <a:ext uri="{FF2B5EF4-FFF2-40B4-BE49-F238E27FC236}">
              <a16:creationId xmlns:a16="http://schemas.microsoft.com/office/drawing/2014/main" id="{4AA7BDFA-B2C9-4767-B993-95A4346768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3" name="AutoShape 3" descr="(question)">
          <a:extLst>
            <a:ext uri="{FF2B5EF4-FFF2-40B4-BE49-F238E27FC236}">
              <a16:creationId xmlns:a16="http://schemas.microsoft.com/office/drawing/2014/main" id="{76462145-A287-4BE6-A143-07AE90077FD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4" name="AutoShape 3" descr="(question)">
          <a:extLst>
            <a:ext uri="{FF2B5EF4-FFF2-40B4-BE49-F238E27FC236}">
              <a16:creationId xmlns:a16="http://schemas.microsoft.com/office/drawing/2014/main" id="{90A5005D-9284-40AE-96C1-E91EFF6CC0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5" name="AutoShape 3" descr="(question)">
          <a:extLst>
            <a:ext uri="{FF2B5EF4-FFF2-40B4-BE49-F238E27FC236}">
              <a16:creationId xmlns:a16="http://schemas.microsoft.com/office/drawing/2014/main" id="{AE785C0C-97BA-4CAE-9E0E-88C15A925B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56" name="AutoShape 3" descr="(question)">
          <a:extLst>
            <a:ext uri="{FF2B5EF4-FFF2-40B4-BE49-F238E27FC236}">
              <a16:creationId xmlns:a16="http://schemas.microsoft.com/office/drawing/2014/main" id="{3B60B817-1157-4547-B903-174C922C6E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104775</xdr:rowOff>
    </xdr:from>
    <xdr:to>
      <xdr:col>1</xdr:col>
      <xdr:colOff>1171575</xdr:colOff>
      <xdr:row>2</xdr:row>
      <xdr:rowOff>370937</xdr:rowOff>
    </xdr:to>
    <xdr:pic>
      <xdr:nvPicPr>
        <xdr:cNvPr id="3" name="Imagem 2">
          <a:extLst>
            <a:ext uri="{FF2B5EF4-FFF2-40B4-BE49-F238E27FC236}">
              <a16:creationId xmlns:a16="http://schemas.microsoft.com/office/drawing/2014/main" id="{E41B6E6C-DD79-4B9E-8AB2-BD79591FBD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04775"/>
          <a:ext cx="2009775" cy="6924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0</xdr:col>
      <xdr:colOff>1428751</xdr:colOff>
      <xdr:row>2</xdr:row>
      <xdr:rowOff>59088</xdr:rowOff>
    </xdr:to>
    <xdr:pic>
      <xdr:nvPicPr>
        <xdr:cNvPr id="2" name="Imagem 1">
          <a:extLst>
            <a:ext uri="{FF2B5EF4-FFF2-40B4-BE49-F238E27FC236}">
              <a16:creationId xmlns:a16="http://schemas.microsoft.com/office/drawing/2014/main" id="{44EF89EE-7715-4846-A6EA-251E718733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0</xdr:col>
      <xdr:colOff>1562101</xdr:colOff>
      <xdr:row>2</xdr:row>
      <xdr:rowOff>59088</xdr:rowOff>
    </xdr:to>
    <xdr:pic>
      <xdr:nvPicPr>
        <xdr:cNvPr id="2" name="Imagem 1">
          <a:extLst>
            <a:ext uri="{FF2B5EF4-FFF2-40B4-BE49-F238E27FC236}">
              <a16:creationId xmlns:a16="http://schemas.microsoft.com/office/drawing/2014/main" id="{C099F07B-7DCD-4510-8D94-81A03133FA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25</xdr:row>
      <xdr:rowOff>0</xdr:rowOff>
    </xdr:from>
    <xdr:ext cx="304800" cy="304800"/>
    <xdr:sp macro="" textlink="">
      <xdr:nvSpPr>
        <xdr:cNvPr id="2" name="AutoShape 3" descr="(question)">
          <a:extLst>
            <a:ext uri="{FF2B5EF4-FFF2-40B4-BE49-F238E27FC236}">
              <a16:creationId xmlns:a16="http://schemas.microsoft.com/office/drawing/2014/main" id="{FEFA28DA-3E21-42AE-AF0F-300F3B2055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76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 name="AutoShape 3" descr="(question)">
          <a:extLst>
            <a:ext uri="{FF2B5EF4-FFF2-40B4-BE49-F238E27FC236}">
              <a16:creationId xmlns:a16="http://schemas.microsoft.com/office/drawing/2014/main" id="{EE8D0137-3B14-44B7-8213-BB95915F416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76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22</xdr:row>
      <xdr:rowOff>0</xdr:rowOff>
    </xdr:from>
    <xdr:ext cx="304800" cy="304800"/>
    <xdr:sp macro="" textlink="">
      <xdr:nvSpPr>
        <xdr:cNvPr id="4" name="AutoShape 3" descr="(question)">
          <a:extLst>
            <a:ext uri="{FF2B5EF4-FFF2-40B4-BE49-F238E27FC236}">
              <a16:creationId xmlns:a16="http://schemas.microsoft.com/office/drawing/2014/main" id="{140BDD7D-7DB3-4058-AC04-BA1DA5A49B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1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 name="AutoShape 3" descr="(question)">
          <a:extLst>
            <a:ext uri="{FF2B5EF4-FFF2-40B4-BE49-F238E27FC236}">
              <a16:creationId xmlns:a16="http://schemas.microsoft.com/office/drawing/2014/main" id="{0C5E336C-3FB8-42B6-B34D-E27C7F6A45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38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 name="AutoShape 3" descr="(question)">
          <a:extLst>
            <a:ext uri="{FF2B5EF4-FFF2-40B4-BE49-F238E27FC236}">
              <a16:creationId xmlns:a16="http://schemas.microsoft.com/office/drawing/2014/main" id="{DDA5D319-77D2-440E-BA85-FED907276C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 name="AutoShape 3" descr="(question)">
          <a:extLst>
            <a:ext uri="{FF2B5EF4-FFF2-40B4-BE49-F238E27FC236}">
              <a16:creationId xmlns:a16="http://schemas.microsoft.com/office/drawing/2014/main" id="{BB9EFE34-6D4E-4945-A398-64AB40B0B6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76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8" name="AutoShape 3" descr="(question)">
          <a:extLst>
            <a:ext uri="{FF2B5EF4-FFF2-40B4-BE49-F238E27FC236}">
              <a16:creationId xmlns:a16="http://schemas.microsoft.com/office/drawing/2014/main" id="{61996C52-1BE2-45E0-A637-78D16F533C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38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9" name="AutoShape 3" descr="(question)">
          <a:extLst>
            <a:ext uri="{FF2B5EF4-FFF2-40B4-BE49-F238E27FC236}">
              <a16:creationId xmlns:a16="http://schemas.microsoft.com/office/drawing/2014/main" id="{A64D1C2B-D561-460F-BF4F-1CF24609BB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10" name="AutoShape 3" descr="(question)">
          <a:extLst>
            <a:ext uri="{FF2B5EF4-FFF2-40B4-BE49-F238E27FC236}">
              <a16:creationId xmlns:a16="http://schemas.microsoft.com/office/drawing/2014/main" id="{98A8E320-8AEA-43B8-8674-7328AF61B83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11" name="AutoShape 3" descr="(question)">
          <a:extLst>
            <a:ext uri="{FF2B5EF4-FFF2-40B4-BE49-F238E27FC236}">
              <a16:creationId xmlns:a16="http://schemas.microsoft.com/office/drawing/2014/main" id="{A008691F-F253-4864-A925-5F1479FBD9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76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12" name="AutoShape 3" descr="(question)">
          <a:extLst>
            <a:ext uri="{FF2B5EF4-FFF2-40B4-BE49-F238E27FC236}">
              <a16:creationId xmlns:a16="http://schemas.microsoft.com/office/drawing/2014/main" id="{C26193A3-53E1-4AB2-9F82-926CE1DC17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76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3" name="AutoShape 3" descr="(question)">
          <a:extLst>
            <a:ext uri="{FF2B5EF4-FFF2-40B4-BE49-F238E27FC236}">
              <a16:creationId xmlns:a16="http://schemas.microsoft.com/office/drawing/2014/main" id="{26954AE9-AD59-44A2-A9BC-FA66A8E321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4" name="AutoShape 3" descr="(question)">
          <a:extLst>
            <a:ext uri="{FF2B5EF4-FFF2-40B4-BE49-F238E27FC236}">
              <a16:creationId xmlns:a16="http://schemas.microsoft.com/office/drawing/2014/main" id="{3BC088AB-AB75-43B0-9AC9-91D4109CB01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5" name="AutoShape 3" descr="(question)">
          <a:extLst>
            <a:ext uri="{FF2B5EF4-FFF2-40B4-BE49-F238E27FC236}">
              <a16:creationId xmlns:a16="http://schemas.microsoft.com/office/drawing/2014/main" id="{551A3241-29B3-4E6B-B535-C621D6AD87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6" name="AutoShape 3" descr="(question)">
          <a:extLst>
            <a:ext uri="{FF2B5EF4-FFF2-40B4-BE49-F238E27FC236}">
              <a16:creationId xmlns:a16="http://schemas.microsoft.com/office/drawing/2014/main" id="{3D0F0C93-6598-4354-8F9A-A42C2DD744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7" name="AutoShape 3" descr="(question)">
          <a:extLst>
            <a:ext uri="{FF2B5EF4-FFF2-40B4-BE49-F238E27FC236}">
              <a16:creationId xmlns:a16="http://schemas.microsoft.com/office/drawing/2014/main" id="{9802BDB3-CA3C-45FE-BB9D-1BA46ABE8F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18" name="AutoShape 3" descr="(question)">
          <a:extLst>
            <a:ext uri="{FF2B5EF4-FFF2-40B4-BE49-F238E27FC236}">
              <a16:creationId xmlns:a16="http://schemas.microsoft.com/office/drawing/2014/main" id="{F3E6500E-6437-459B-8D8F-AF59EB8DE5E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19" name="AutoShape 3" descr="(question)">
          <a:extLst>
            <a:ext uri="{FF2B5EF4-FFF2-40B4-BE49-F238E27FC236}">
              <a16:creationId xmlns:a16="http://schemas.microsoft.com/office/drawing/2014/main" id="{2CE6E34D-C15A-45BB-AF5F-384A78DD1C1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0" name="AutoShape 3" descr="(question)">
          <a:extLst>
            <a:ext uri="{FF2B5EF4-FFF2-40B4-BE49-F238E27FC236}">
              <a16:creationId xmlns:a16="http://schemas.microsoft.com/office/drawing/2014/main" id="{4BBC039E-A298-44F1-8D40-2094E4585A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1" name="AutoShape 3" descr="(question)">
          <a:extLst>
            <a:ext uri="{FF2B5EF4-FFF2-40B4-BE49-F238E27FC236}">
              <a16:creationId xmlns:a16="http://schemas.microsoft.com/office/drawing/2014/main" id="{D3C285A6-3D0A-4830-8DD9-812D99F0D2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2" name="AutoShape 3" descr="(question)">
          <a:extLst>
            <a:ext uri="{FF2B5EF4-FFF2-40B4-BE49-F238E27FC236}">
              <a16:creationId xmlns:a16="http://schemas.microsoft.com/office/drawing/2014/main" id="{6E4CCBB7-8B69-4374-8767-2F16387879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 name="AutoShape 3" descr="(question)">
          <a:extLst>
            <a:ext uri="{FF2B5EF4-FFF2-40B4-BE49-F238E27FC236}">
              <a16:creationId xmlns:a16="http://schemas.microsoft.com/office/drawing/2014/main" id="{AB3F7A7A-32B5-4DEA-BD31-F4C08DAEAF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4" name="AutoShape 3" descr="(question)">
          <a:extLst>
            <a:ext uri="{FF2B5EF4-FFF2-40B4-BE49-F238E27FC236}">
              <a16:creationId xmlns:a16="http://schemas.microsoft.com/office/drawing/2014/main" id="{332D6F6F-CD3D-41B6-B52E-62EE08365FA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5" name="AutoShape 3" descr="(question)">
          <a:extLst>
            <a:ext uri="{FF2B5EF4-FFF2-40B4-BE49-F238E27FC236}">
              <a16:creationId xmlns:a16="http://schemas.microsoft.com/office/drawing/2014/main" id="{1A15E660-A7D9-413E-8A8B-3C34A53DCF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6" name="AutoShape 3" descr="(question)">
          <a:extLst>
            <a:ext uri="{FF2B5EF4-FFF2-40B4-BE49-F238E27FC236}">
              <a16:creationId xmlns:a16="http://schemas.microsoft.com/office/drawing/2014/main" id="{A58207FC-607D-477E-B5D2-4D20B276BE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7" name="AutoShape 3" descr="(question)">
          <a:extLst>
            <a:ext uri="{FF2B5EF4-FFF2-40B4-BE49-F238E27FC236}">
              <a16:creationId xmlns:a16="http://schemas.microsoft.com/office/drawing/2014/main" id="{9CF53A9E-1C22-42F1-B99C-95D3A29696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8" name="AutoShape 3" descr="(question)">
          <a:extLst>
            <a:ext uri="{FF2B5EF4-FFF2-40B4-BE49-F238E27FC236}">
              <a16:creationId xmlns:a16="http://schemas.microsoft.com/office/drawing/2014/main" id="{260E24A7-16E7-47B3-B3B0-E3621E07C0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9" name="AutoShape 3" descr="(question)">
          <a:extLst>
            <a:ext uri="{FF2B5EF4-FFF2-40B4-BE49-F238E27FC236}">
              <a16:creationId xmlns:a16="http://schemas.microsoft.com/office/drawing/2014/main" id="{F5F31CD8-3D6B-4D5B-A494-A89AE92C966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0" name="AutoShape 3" descr="(question)">
          <a:extLst>
            <a:ext uri="{FF2B5EF4-FFF2-40B4-BE49-F238E27FC236}">
              <a16:creationId xmlns:a16="http://schemas.microsoft.com/office/drawing/2014/main" id="{FB61332A-5709-4854-8A36-FCB1D39644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1" name="AutoShape 3" descr="(question)">
          <a:extLst>
            <a:ext uri="{FF2B5EF4-FFF2-40B4-BE49-F238E27FC236}">
              <a16:creationId xmlns:a16="http://schemas.microsoft.com/office/drawing/2014/main" id="{574FA1E4-F2C1-4C7F-8BFA-2535EF6E2D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2" name="AutoShape 3" descr="(question)">
          <a:extLst>
            <a:ext uri="{FF2B5EF4-FFF2-40B4-BE49-F238E27FC236}">
              <a16:creationId xmlns:a16="http://schemas.microsoft.com/office/drawing/2014/main" id="{B6A3D4EB-BBF7-4B33-B92D-DD07FA0EB8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95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3" name="AutoShape 3" descr="(question)">
          <a:extLst>
            <a:ext uri="{FF2B5EF4-FFF2-40B4-BE49-F238E27FC236}">
              <a16:creationId xmlns:a16="http://schemas.microsoft.com/office/drawing/2014/main" id="{563547D7-30E8-4FDF-99F9-6C62D19E16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4" name="AutoShape 3" descr="(question)">
          <a:extLst>
            <a:ext uri="{FF2B5EF4-FFF2-40B4-BE49-F238E27FC236}">
              <a16:creationId xmlns:a16="http://schemas.microsoft.com/office/drawing/2014/main" id="{940BAE17-2D50-4DD8-9471-33ECE841520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5" name="AutoShape 3" descr="(question)">
          <a:extLst>
            <a:ext uri="{FF2B5EF4-FFF2-40B4-BE49-F238E27FC236}">
              <a16:creationId xmlns:a16="http://schemas.microsoft.com/office/drawing/2014/main" id="{333475D1-1D78-4AF9-A39F-2CBDADC026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6" name="AutoShape 3" descr="(question)">
          <a:extLst>
            <a:ext uri="{FF2B5EF4-FFF2-40B4-BE49-F238E27FC236}">
              <a16:creationId xmlns:a16="http://schemas.microsoft.com/office/drawing/2014/main" id="{CF223EC3-FB6E-4DC5-8054-3CB8961679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7" name="AutoShape 3" descr="(question)">
          <a:extLst>
            <a:ext uri="{FF2B5EF4-FFF2-40B4-BE49-F238E27FC236}">
              <a16:creationId xmlns:a16="http://schemas.microsoft.com/office/drawing/2014/main" id="{CF0149CC-47C5-46CC-A4D3-9825194386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8" name="AutoShape 3" descr="(question)">
          <a:extLst>
            <a:ext uri="{FF2B5EF4-FFF2-40B4-BE49-F238E27FC236}">
              <a16:creationId xmlns:a16="http://schemas.microsoft.com/office/drawing/2014/main" id="{EFF7E6A9-07EE-430F-9143-5DE8B5B182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9" name="AutoShape 3" descr="(question)">
          <a:extLst>
            <a:ext uri="{FF2B5EF4-FFF2-40B4-BE49-F238E27FC236}">
              <a16:creationId xmlns:a16="http://schemas.microsoft.com/office/drawing/2014/main" id="{6A98B017-886C-413C-AAD6-02ABB481F2B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0" name="AutoShape 3" descr="(question)">
          <a:extLst>
            <a:ext uri="{FF2B5EF4-FFF2-40B4-BE49-F238E27FC236}">
              <a16:creationId xmlns:a16="http://schemas.microsoft.com/office/drawing/2014/main" id="{49F3B6EB-6C14-4252-845E-5C279877C4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1" name="AutoShape 3" descr="(question)">
          <a:extLst>
            <a:ext uri="{FF2B5EF4-FFF2-40B4-BE49-F238E27FC236}">
              <a16:creationId xmlns:a16="http://schemas.microsoft.com/office/drawing/2014/main" id="{D44E67E9-93C3-4CAB-A7FD-F668005888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2" name="AutoShape 3" descr="(question)">
          <a:extLst>
            <a:ext uri="{FF2B5EF4-FFF2-40B4-BE49-F238E27FC236}">
              <a16:creationId xmlns:a16="http://schemas.microsoft.com/office/drawing/2014/main" id="{38C14AFA-8212-45BE-A589-9774A0860B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14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3" name="AutoShape 3" descr="(question)">
          <a:extLst>
            <a:ext uri="{FF2B5EF4-FFF2-40B4-BE49-F238E27FC236}">
              <a16:creationId xmlns:a16="http://schemas.microsoft.com/office/drawing/2014/main" id="{AF899E43-C6C7-4485-B32A-1E35AD8875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4" name="AutoShape 3" descr="(question)">
          <a:extLst>
            <a:ext uri="{FF2B5EF4-FFF2-40B4-BE49-F238E27FC236}">
              <a16:creationId xmlns:a16="http://schemas.microsoft.com/office/drawing/2014/main" id="{E2A3D51A-3D49-4E5E-8474-4DB5170C9A6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5" name="AutoShape 3" descr="(question)">
          <a:extLst>
            <a:ext uri="{FF2B5EF4-FFF2-40B4-BE49-F238E27FC236}">
              <a16:creationId xmlns:a16="http://schemas.microsoft.com/office/drawing/2014/main" id="{AAB097F5-B2F9-4CD0-B7E2-E1F5251510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6" name="AutoShape 3" descr="(question)">
          <a:extLst>
            <a:ext uri="{FF2B5EF4-FFF2-40B4-BE49-F238E27FC236}">
              <a16:creationId xmlns:a16="http://schemas.microsoft.com/office/drawing/2014/main" id="{F492E335-47E5-4E9C-9A6E-7FE4D101FA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7" name="AutoShape 3" descr="(question)">
          <a:extLst>
            <a:ext uri="{FF2B5EF4-FFF2-40B4-BE49-F238E27FC236}">
              <a16:creationId xmlns:a16="http://schemas.microsoft.com/office/drawing/2014/main" id="{68FEE98D-4D71-45ED-9675-ADA890C11E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8" name="AutoShape 3" descr="(question)">
          <a:extLst>
            <a:ext uri="{FF2B5EF4-FFF2-40B4-BE49-F238E27FC236}">
              <a16:creationId xmlns:a16="http://schemas.microsoft.com/office/drawing/2014/main" id="{2D6005A6-905B-4119-911C-EA88D95B7E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9" name="AutoShape 3" descr="(question)">
          <a:extLst>
            <a:ext uri="{FF2B5EF4-FFF2-40B4-BE49-F238E27FC236}">
              <a16:creationId xmlns:a16="http://schemas.microsoft.com/office/drawing/2014/main" id="{40D3AA62-6F04-4716-AAB6-9F926510870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0" name="AutoShape 3" descr="(question)">
          <a:extLst>
            <a:ext uri="{FF2B5EF4-FFF2-40B4-BE49-F238E27FC236}">
              <a16:creationId xmlns:a16="http://schemas.microsoft.com/office/drawing/2014/main" id="{31667503-2A20-4439-9EF5-8A7DAF04D1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1" name="AutoShape 3" descr="(question)">
          <a:extLst>
            <a:ext uri="{FF2B5EF4-FFF2-40B4-BE49-F238E27FC236}">
              <a16:creationId xmlns:a16="http://schemas.microsoft.com/office/drawing/2014/main" id="{968411CA-D5A6-4B98-A499-C5D0F9B58E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2" name="AutoShape 3" descr="(question)">
          <a:extLst>
            <a:ext uri="{FF2B5EF4-FFF2-40B4-BE49-F238E27FC236}">
              <a16:creationId xmlns:a16="http://schemas.microsoft.com/office/drawing/2014/main" id="{04E5B4B4-9789-4EEF-8179-05F10D467F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33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3" name="AutoShape 3" descr="(question)">
          <a:extLst>
            <a:ext uri="{FF2B5EF4-FFF2-40B4-BE49-F238E27FC236}">
              <a16:creationId xmlns:a16="http://schemas.microsoft.com/office/drawing/2014/main" id="{7C87CE20-72C0-49E2-A503-DFE43CA9BA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4" name="AutoShape 3" descr="(question)">
          <a:extLst>
            <a:ext uri="{FF2B5EF4-FFF2-40B4-BE49-F238E27FC236}">
              <a16:creationId xmlns:a16="http://schemas.microsoft.com/office/drawing/2014/main" id="{CABDE705-3212-436B-B4A2-E714FC98BEE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5" name="AutoShape 3" descr="(question)">
          <a:extLst>
            <a:ext uri="{FF2B5EF4-FFF2-40B4-BE49-F238E27FC236}">
              <a16:creationId xmlns:a16="http://schemas.microsoft.com/office/drawing/2014/main" id="{9753DBC4-E944-4ADD-B0E1-AF6D82D743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6" name="AutoShape 3" descr="(question)">
          <a:extLst>
            <a:ext uri="{FF2B5EF4-FFF2-40B4-BE49-F238E27FC236}">
              <a16:creationId xmlns:a16="http://schemas.microsoft.com/office/drawing/2014/main" id="{6E58BA90-5329-4763-ABCB-03246E3240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7" name="AutoShape 3" descr="(question)">
          <a:extLst>
            <a:ext uri="{FF2B5EF4-FFF2-40B4-BE49-F238E27FC236}">
              <a16:creationId xmlns:a16="http://schemas.microsoft.com/office/drawing/2014/main" id="{527E6E6D-E8FD-4524-8C7C-43A87529CBA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8" name="AutoShape 3" descr="(question)">
          <a:extLst>
            <a:ext uri="{FF2B5EF4-FFF2-40B4-BE49-F238E27FC236}">
              <a16:creationId xmlns:a16="http://schemas.microsoft.com/office/drawing/2014/main" id="{B4012582-CA13-4AC8-8912-7F80AAADE6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9" name="AutoShape 3" descr="(question)">
          <a:extLst>
            <a:ext uri="{FF2B5EF4-FFF2-40B4-BE49-F238E27FC236}">
              <a16:creationId xmlns:a16="http://schemas.microsoft.com/office/drawing/2014/main" id="{4E85A803-4015-44F0-BE9E-49C2B0A8DB7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0" name="AutoShape 3" descr="(question)">
          <a:extLst>
            <a:ext uri="{FF2B5EF4-FFF2-40B4-BE49-F238E27FC236}">
              <a16:creationId xmlns:a16="http://schemas.microsoft.com/office/drawing/2014/main" id="{BD6D23E6-D624-4FC6-8118-51F91B77FF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1" name="AutoShape 3" descr="(question)">
          <a:extLst>
            <a:ext uri="{FF2B5EF4-FFF2-40B4-BE49-F238E27FC236}">
              <a16:creationId xmlns:a16="http://schemas.microsoft.com/office/drawing/2014/main" id="{4EB870F3-6AFF-40C0-A3B7-B71467118B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2" name="AutoShape 3" descr="(question)">
          <a:extLst>
            <a:ext uri="{FF2B5EF4-FFF2-40B4-BE49-F238E27FC236}">
              <a16:creationId xmlns:a16="http://schemas.microsoft.com/office/drawing/2014/main" id="{FF6EBD3B-5F56-4F06-97AB-C9A225C4A6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3" name="AutoShape 3" descr="(question)">
          <a:extLst>
            <a:ext uri="{FF2B5EF4-FFF2-40B4-BE49-F238E27FC236}">
              <a16:creationId xmlns:a16="http://schemas.microsoft.com/office/drawing/2014/main" id="{CCA1FF21-73BA-4F79-8470-1A7D9FA332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4" name="AutoShape 3" descr="(question)">
          <a:extLst>
            <a:ext uri="{FF2B5EF4-FFF2-40B4-BE49-F238E27FC236}">
              <a16:creationId xmlns:a16="http://schemas.microsoft.com/office/drawing/2014/main" id="{AE393B1D-2EF6-4950-8BB7-D0390851E3C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5" name="AutoShape 3" descr="(question)">
          <a:extLst>
            <a:ext uri="{FF2B5EF4-FFF2-40B4-BE49-F238E27FC236}">
              <a16:creationId xmlns:a16="http://schemas.microsoft.com/office/drawing/2014/main" id="{456EB9A1-D6E8-424F-9A5A-99CF6B07FE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6" name="AutoShape 3" descr="(question)">
          <a:extLst>
            <a:ext uri="{FF2B5EF4-FFF2-40B4-BE49-F238E27FC236}">
              <a16:creationId xmlns:a16="http://schemas.microsoft.com/office/drawing/2014/main" id="{D4D6BE03-5729-4A9A-BA38-33A6058B1D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7" name="AutoShape 3" descr="(question)">
          <a:extLst>
            <a:ext uri="{FF2B5EF4-FFF2-40B4-BE49-F238E27FC236}">
              <a16:creationId xmlns:a16="http://schemas.microsoft.com/office/drawing/2014/main" id="{753162C5-6E8D-4290-BEBD-E8DFCEE16E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52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8" name="AutoShape 3" descr="(question)">
          <a:extLst>
            <a:ext uri="{FF2B5EF4-FFF2-40B4-BE49-F238E27FC236}">
              <a16:creationId xmlns:a16="http://schemas.microsoft.com/office/drawing/2014/main" id="{41F37763-F03E-433B-AF2E-0AAB326C25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9" name="AutoShape 3" descr="(question)">
          <a:extLst>
            <a:ext uri="{FF2B5EF4-FFF2-40B4-BE49-F238E27FC236}">
              <a16:creationId xmlns:a16="http://schemas.microsoft.com/office/drawing/2014/main" id="{023F66BA-44DD-4F3F-AD50-330EB7A8F0D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0" name="AutoShape 3" descr="(question)">
          <a:extLst>
            <a:ext uri="{FF2B5EF4-FFF2-40B4-BE49-F238E27FC236}">
              <a16:creationId xmlns:a16="http://schemas.microsoft.com/office/drawing/2014/main" id="{5BF26EDD-7782-4649-9D93-C7A26E9BCA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1" name="AutoShape 3" descr="(question)">
          <a:extLst>
            <a:ext uri="{FF2B5EF4-FFF2-40B4-BE49-F238E27FC236}">
              <a16:creationId xmlns:a16="http://schemas.microsoft.com/office/drawing/2014/main" id="{00E05C06-8772-4C77-807B-3B9934F3D0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2" name="AutoShape 3" descr="(question)">
          <a:extLst>
            <a:ext uri="{FF2B5EF4-FFF2-40B4-BE49-F238E27FC236}">
              <a16:creationId xmlns:a16="http://schemas.microsoft.com/office/drawing/2014/main" id="{8098DAA7-8E6A-4760-A5DD-D2BBC4196D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3" name="AutoShape 3" descr="(question)">
          <a:extLst>
            <a:ext uri="{FF2B5EF4-FFF2-40B4-BE49-F238E27FC236}">
              <a16:creationId xmlns:a16="http://schemas.microsoft.com/office/drawing/2014/main" id="{39B084A2-2204-4FC8-B6CD-B1C0542BE6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4" name="AutoShape 3" descr="(question)">
          <a:extLst>
            <a:ext uri="{FF2B5EF4-FFF2-40B4-BE49-F238E27FC236}">
              <a16:creationId xmlns:a16="http://schemas.microsoft.com/office/drawing/2014/main" id="{863A4C98-A339-46CB-8543-977ED207232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5" name="AutoShape 3" descr="(question)">
          <a:extLst>
            <a:ext uri="{FF2B5EF4-FFF2-40B4-BE49-F238E27FC236}">
              <a16:creationId xmlns:a16="http://schemas.microsoft.com/office/drawing/2014/main" id="{02A92459-252F-4AFF-8B19-4967B8D41E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6" name="AutoShape 3" descr="(question)">
          <a:extLst>
            <a:ext uri="{FF2B5EF4-FFF2-40B4-BE49-F238E27FC236}">
              <a16:creationId xmlns:a16="http://schemas.microsoft.com/office/drawing/2014/main" id="{7E0951D2-C2D0-42E1-8763-27D779D8E7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7" name="AutoShape 3" descr="(question)">
          <a:extLst>
            <a:ext uri="{FF2B5EF4-FFF2-40B4-BE49-F238E27FC236}">
              <a16:creationId xmlns:a16="http://schemas.microsoft.com/office/drawing/2014/main" id="{37A24904-05BB-4226-BA15-5E365BB157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8" name="AutoShape 3" descr="(question)">
          <a:extLst>
            <a:ext uri="{FF2B5EF4-FFF2-40B4-BE49-F238E27FC236}">
              <a16:creationId xmlns:a16="http://schemas.microsoft.com/office/drawing/2014/main" id="{1182A890-365E-4B3C-A2BA-1CE129EAD3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9" name="AutoShape 3" descr="(question)">
          <a:extLst>
            <a:ext uri="{FF2B5EF4-FFF2-40B4-BE49-F238E27FC236}">
              <a16:creationId xmlns:a16="http://schemas.microsoft.com/office/drawing/2014/main" id="{93E2B1CA-B1A3-4363-8CF0-43D346AD1EB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0" name="AutoShape 3" descr="(question)">
          <a:extLst>
            <a:ext uri="{FF2B5EF4-FFF2-40B4-BE49-F238E27FC236}">
              <a16:creationId xmlns:a16="http://schemas.microsoft.com/office/drawing/2014/main" id="{3F57F495-B89F-42D8-BD00-2B1D114F10D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1" name="AutoShape 3" descr="(question)">
          <a:extLst>
            <a:ext uri="{FF2B5EF4-FFF2-40B4-BE49-F238E27FC236}">
              <a16:creationId xmlns:a16="http://schemas.microsoft.com/office/drawing/2014/main" id="{3BCF31EF-92F1-4074-93B8-A1B810900C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2" name="AutoShape 3" descr="(question)">
          <a:extLst>
            <a:ext uri="{FF2B5EF4-FFF2-40B4-BE49-F238E27FC236}">
              <a16:creationId xmlns:a16="http://schemas.microsoft.com/office/drawing/2014/main" id="{5E260F08-316D-40ED-8963-978C24E403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7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3" name="AutoShape 3" descr="(question)">
          <a:extLst>
            <a:ext uri="{FF2B5EF4-FFF2-40B4-BE49-F238E27FC236}">
              <a16:creationId xmlns:a16="http://schemas.microsoft.com/office/drawing/2014/main" id="{F3FD55C2-7CC3-41AE-8D84-62709CE507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4" name="AutoShape 3" descr="(question)">
          <a:extLst>
            <a:ext uri="{FF2B5EF4-FFF2-40B4-BE49-F238E27FC236}">
              <a16:creationId xmlns:a16="http://schemas.microsoft.com/office/drawing/2014/main" id="{510275A0-62BE-47B1-8084-9613CCBF8F3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5" name="AutoShape 3" descr="(question)">
          <a:extLst>
            <a:ext uri="{FF2B5EF4-FFF2-40B4-BE49-F238E27FC236}">
              <a16:creationId xmlns:a16="http://schemas.microsoft.com/office/drawing/2014/main" id="{F6D3962D-7F1F-4102-9DA7-E40221EFB2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6" name="AutoShape 3" descr="(question)">
          <a:extLst>
            <a:ext uri="{FF2B5EF4-FFF2-40B4-BE49-F238E27FC236}">
              <a16:creationId xmlns:a16="http://schemas.microsoft.com/office/drawing/2014/main" id="{91701395-78CA-4D84-ACEE-E090A753A2F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7" name="AutoShape 3" descr="(question)">
          <a:extLst>
            <a:ext uri="{FF2B5EF4-FFF2-40B4-BE49-F238E27FC236}">
              <a16:creationId xmlns:a16="http://schemas.microsoft.com/office/drawing/2014/main" id="{457F5E52-4D76-49C5-91B7-65EABD5807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8" name="AutoShape 3" descr="(question)">
          <a:extLst>
            <a:ext uri="{FF2B5EF4-FFF2-40B4-BE49-F238E27FC236}">
              <a16:creationId xmlns:a16="http://schemas.microsoft.com/office/drawing/2014/main" id="{8085AECC-44A5-4C87-A764-19BB6EB8E8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9" name="AutoShape 3" descr="(question)">
          <a:extLst>
            <a:ext uri="{FF2B5EF4-FFF2-40B4-BE49-F238E27FC236}">
              <a16:creationId xmlns:a16="http://schemas.microsoft.com/office/drawing/2014/main" id="{CC8B0FCB-06FA-4E32-B67C-4B27D6D6532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0" name="AutoShape 3" descr="(question)">
          <a:extLst>
            <a:ext uri="{FF2B5EF4-FFF2-40B4-BE49-F238E27FC236}">
              <a16:creationId xmlns:a16="http://schemas.microsoft.com/office/drawing/2014/main" id="{44B10C72-BC30-4DBD-A2E5-10AE842C03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1" name="AutoShape 3" descr="(question)">
          <a:extLst>
            <a:ext uri="{FF2B5EF4-FFF2-40B4-BE49-F238E27FC236}">
              <a16:creationId xmlns:a16="http://schemas.microsoft.com/office/drawing/2014/main" id="{8F0E05FD-3BB0-4D0C-92E9-1CC8A80D1C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2" name="AutoShape 3" descr="(question)">
          <a:extLst>
            <a:ext uri="{FF2B5EF4-FFF2-40B4-BE49-F238E27FC236}">
              <a16:creationId xmlns:a16="http://schemas.microsoft.com/office/drawing/2014/main" id="{B5E0F097-0FA1-448C-950E-142571AD67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3" name="AutoShape 3" descr="(question)">
          <a:extLst>
            <a:ext uri="{FF2B5EF4-FFF2-40B4-BE49-F238E27FC236}">
              <a16:creationId xmlns:a16="http://schemas.microsoft.com/office/drawing/2014/main" id="{69CB3A5F-B485-437E-BDF2-633B2ADB8A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4" name="AutoShape 3" descr="(question)">
          <a:extLst>
            <a:ext uri="{FF2B5EF4-FFF2-40B4-BE49-F238E27FC236}">
              <a16:creationId xmlns:a16="http://schemas.microsoft.com/office/drawing/2014/main" id="{90E2D601-F380-4423-B2DE-5D14A660F7E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5" name="AutoShape 3" descr="(question)">
          <a:extLst>
            <a:ext uri="{FF2B5EF4-FFF2-40B4-BE49-F238E27FC236}">
              <a16:creationId xmlns:a16="http://schemas.microsoft.com/office/drawing/2014/main" id="{F3D01094-1829-4598-A6F7-DA8D0E24332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6" name="AutoShape 3" descr="(question)">
          <a:extLst>
            <a:ext uri="{FF2B5EF4-FFF2-40B4-BE49-F238E27FC236}">
              <a16:creationId xmlns:a16="http://schemas.microsoft.com/office/drawing/2014/main" id="{BD1EC1B5-2D8E-4710-B066-1F1C9F31BF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7" name="AutoShape 3" descr="(question)">
          <a:extLst>
            <a:ext uri="{FF2B5EF4-FFF2-40B4-BE49-F238E27FC236}">
              <a16:creationId xmlns:a16="http://schemas.microsoft.com/office/drawing/2014/main" id="{5636451D-D7DD-479C-A3A4-184FD3A4CC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8" name="AutoShape 3" descr="(question)">
          <a:extLst>
            <a:ext uri="{FF2B5EF4-FFF2-40B4-BE49-F238E27FC236}">
              <a16:creationId xmlns:a16="http://schemas.microsoft.com/office/drawing/2014/main" id="{37D92D83-E0CC-4BE3-9479-65247F35F8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9" name="AutoShape 3" descr="(question)">
          <a:extLst>
            <a:ext uri="{FF2B5EF4-FFF2-40B4-BE49-F238E27FC236}">
              <a16:creationId xmlns:a16="http://schemas.microsoft.com/office/drawing/2014/main" id="{530A5A03-FAB9-4CFA-AE18-A1A93B47AF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0" name="AutoShape 3" descr="(question)">
          <a:extLst>
            <a:ext uri="{FF2B5EF4-FFF2-40B4-BE49-F238E27FC236}">
              <a16:creationId xmlns:a16="http://schemas.microsoft.com/office/drawing/2014/main" id="{070E3AA5-9A8A-40EB-8326-1448A14DF7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1" name="AutoShape 3" descr="(question)">
          <a:extLst>
            <a:ext uri="{FF2B5EF4-FFF2-40B4-BE49-F238E27FC236}">
              <a16:creationId xmlns:a16="http://schemas.microsoft.com/office/drawing/2014/main" id="{94AC7163-1281-48AB-9683-90259840AA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2" name="AutoShape 3" descr="(question)">
          <a:extLst>
            <a:ext uri="{FF2B5EF4-FFF2-40B4-BE49-F238E27FC236}">
              <a16:creationId xmlns:a16="http://schemas.microsoft.com/office/drawing/2014/main" id="{8E01F8CB-3CDC-449F-B6F4-EF8671B699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3" name="AutoShape 3" descr="(question)">
          <a:extLst>
            <a:ext uri="{FF2B5EF4-FFF2-40B4-BE49-F238E27FC236}">
              <a16:creationId xmlns:a16="http://schemas.microsoft.com/office/drawing/2014/main" id="{C1EBD03E-A3AA-4300-A655-B3FCC9239A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4" name="AutoShape 3" descr="(question)">
          <a:extLst>
            <a:ext uri="{FF2B5EF4-FFF2-40B4-BE49-F238E27FC236}">
              <a16:creationId xmlns:a16="http://schemas.microsoft.com/office/drawing/2014/main" id="{495CC56B-7120-401A-BE47-E41FC884E2D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5" name="AutoShape 3" descr="(question)">
          <a:extLst>
            <a:ext uri="{FF2B5EF4-FFF2-40B4-BE49-F238E27FC236}">
              <a16:creationId xmlns:a16="http://schemas.microsoft.com/office/drawing/2014/main" id="{9A683FF1-D143-4169-9C96-91E3370802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6" name="AutoShape 3" descr="(question)">
          <a:extLst>
            <a:ext uri="{FF2B5EF4-FFF2-40B4-BE49-F238E27FC236}">
              <a16:creationId xmlns:a16="http://schemas.microsoft.com/office/drawing/2014/main" id="{FAEA0BBB-1B55-48CA-BA72-75DAD0145F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7" name="AutoShape 3" descr="(question)">
          <a:extLst>
            <a:ext uri="{FF2B5EF4-FFF2-40B4-BE49-F238E27FC236}">
              <a16:creationId xmlns:a16="http://schemas.microsoft.com/office/drawing/2014/main" id="{45F88EB7-DBF1-4BA2-9E60-EBEF9F0161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8" name="AutoShape 3" descr="(question)">
          <a:extLst>
            <a:ext uri="{FF2B5EF4-FFF2-40B4-BE49-F238E27FC236}">
              <a16:creationId xmlns:a16="http://schemas.microsoft.com/office/drawing/2014/main" id="{78A12CBE-E284-4AFE-957C-567FC53D3F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9" name="AutoShape 3" descr="(question)">
          <a:extLst>
            <a:ext uri="{FF2B5EF4-FFF2-40B4-BE49-F238E27FC236}">
              <a16:creationId xmlns:a16="http://schemas.microsoft.com/office/drawing/2014/main" id="{A9E3A2D2-9858-4C0A-AE75-2EB7B7118D6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0" name="AutoShape 3" descr="(question)">
          <a:extLst>
            <a:ext uri="{FF2B5EF4-FFF2-40B4-BE49-F238E27FC236}">
              <a16:creationId xmlns:a16="http://schemas.microsoft.com/office/drawing/2014/main" id="{2F8FA373-FE10-4451-BB32-06D199C724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1" name="AutoShape 3" descr="(question)">
          <a:extLst>
            <a:ext uri="{FF2B5EF4-FFF2-40B4-BE49-F238E27FC236}">
              <a16:creationId xmlns:a16="http://schemas.microsoft.com/office/drawing/2014/main" id="{40A5A453-980D-4FE2-B143-F1F6134282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2" name="AutoShape 3" descr="(question)">
          <a:extLst>
            <a:ext uri="{FF2B5EF4-FFF2-40B4-BE49-F238E27FC236}">
              <a16:creationId xmlns:a16="http://schemas.microsoft.com/office/drawing/2014/main" id="{0593CA50-F83E-4B97-A5CF-36EB33B47DF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0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3" name="AutoShape 3" descr="(question)">
          <a:extLst>
            <a:ext uri="{FF2B5EF4-FFF2-40B4-BE49-F238E27FC236}">
              <a16:creationId xmlns:a16="http://schemas.microsoft.com/office/drawing/2014/main" id="{725BA830-144B-4AB6-8141-68DC225877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4" name="AutoShape 3" descr="(question)">
          <a:extLst>
            <a:ext uri="{FF2B5EF4-FFF2-40B4-BE49-F238E27FC236}">
              <a16:creationId xmlns:a16="http://schemas.microsoft.com/office/drawing/2014/main" id="{486EA52A-83E3-44D5-BB21-600B3C98B7E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5" name="AutoShape 3" descr="(question)">
          <a:extLst>
            <a:ext uri="{FF2B5EF4-FFF2-40B4-BE49-F238E27FC236}">
              <a16:creationId xmlns:a16="http://schemas.microsoft.com/office/drawing/2014/main" id="{3F8AFFE8-3582-4D7A-993C-A398528219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6" name="AutoShape 3" descr="(question)">
          <a:extLst>
            <a:ext uri="{FF2B5EF4-FFF2-40B4-BE49-F238E27FC236}">
              <a16:creationId xmlns:a16="http://schemas.microsoft.com/office/drawing/2014/main" id="{40B4818D-2C47-490E-A614-E64D01BF15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7" name="AutoShape 3" descr="(question)">
          <a:extLst>
            <a:ext uri="{FF2B5EF4-FFF2-40B4-BE49-F238E27FC236}">
              <a16:creationId xmlns:a16="http://schemas.microsoft.com/office/drawing/2014/main" id="{E741EF2D-FAE6-4D34-B2BE-16453C0BBB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8" name="AutoShape 3" descr="(question)">
          <a:extLst>
            <a:ext uri="{FF2B5EF4-FFF2-40B4-BE49-F238E27FC236}">
              <a16:creationId xmlns:a16="http://schemas.microsoft.com/office/drawing/2014/main" id="{DA29AF75-15BF-4121-AF73-568AC85E38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9" name="AutoShape 3" descr="(question)">
          <a:extLst>
            <a:ext uri="{FF2B5EF4-FFF2-40B4-BE49-F238E27FC236}">
              <a16:creationId xmlns:a16="http://schemas.microsoft.com/office/drawing/2014/main" id="{D0C0CE16-7FA9-4B14-B405-313117F938A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0" name="AutoShape 3" descr="(question)">
          <a:extLst>
            <a:ext uri="{FF2B5EF4-FFF2-40B4-BE49-F238E27FC236}">
              <a16:creationId xmlns:a16="http://schemas.microsoft.com/office/drawing/2014/main" id="{E8DA703B-DC92-433C-A5A6-241BA9429B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1" name="AutoShape 3" descr="(question)">
          <a:extLst>
            <a:ext uri="{FF2B5EF4-FFF2-40B4-BE49-F238E27FC236}">
              <a16:creationId xmlns:a16="http://schemas.microsoft.com/office/drawing/2014/main" id="{17B228B9-B419-45EC-9C15-61ED20A8FF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2" name="AutoShape 3" descr="(question)">
          <a:extLst>
            <a:ext uri="{FF2B5EF4-FFF2-40B4-BE49-F238E27FC236}">
              <a16:creationId xmlns:a16="http://schemas.microsoft.com/office/drawing/2014/main" id="{156ED9F8-6703-4F11-8BB5-A1A14B2C1B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3" name="AutoShape 3" descr="(question)">
          <a:extLst>
            <a:ext uri="{FF2B5EF4-FFF2-40B4-BE49-F238E27FC236}">
              <a16:creationId xmlns:a16="http://schemas.microsoft.com/office/drawing/2014/main" id="{61F3CE77-9598-4BB0-8F6D-6E542572FC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4" name="AutoShape 3" descr="(question)">
          <a:extLst>
            <a:ext uri="{FF2B5EF4-FFF2-40B4-BE49-F238E27FC236}">
              <a16:creationId xmlns:a16="http://schemas.microsoft.com/office/drawing/2014/main" id="{C7C19FD2-DC69-4680-A614-D693905C0F1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5" name="AutoShape 3" descr="(question)">
          <a:extLst>
            <a:ext uri="{FF2B5EF4-FFF2-40B4-BE49-F238E27FC236}">
              <a16:creationId xmlns:a16="http://schemas.microsoft.com/office/drawing/2014/main" id="{5103BCE6-23FB-4C56-9609-B0E97C9A60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6" name="AutoShape 3" descr="(question)">
          <a:extLst>
            <a:ext uri="{FF2B5EF4-FFF2-40B4-BE49-F238E27FC236}">
              <a16:creationId xmlns:a16="http://schemas.microsoft.com/office/drawing/2014/main" id="{A459FD9D-BA04-4261-8FFB-423A0F83AA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7" name="AutoShape 3" descr="(question)">
          <a:extLst>
            <a:ext uri="{FF2B5EF4-FFF2-40B4-BE49-F238E27FC236}">
              <a16:creationId xmlns:a16="http://schemas.microsoft.com/office/drawing/2014/main" id="{EC1EA2FB-71E2-49A6-86E8-298D46FDEC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096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28" name="AutoShape 3" descr="(question)">
          <a:extLst>
            <a:ext uri="{FF2B5EF4-FFF2-40B4-BE49-F238E27FC236}">
              <a16:creationId xmlns:a16="http://schemas.microsoft.com/office/drawing/2014/main" id="{4D7C3D48-C479-4568-81F2-81EDAF12A0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29" name="AutoShape 3" descr="(question)">
          <a:extLst>
            <a:ext uri="{FF2B5EF4-FFF2-40B4-BE49-F238E27FC236}">
              <a16:creationId xmlns:a16="http://schemas.microsoft.com/office/drawing/2014/main" id="{C061AB80-D9DC-4573-87DC-AACA4E650B2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0" name="AutoShape 3" descr="(question)">
          <a:extLst>
            <a:ext uri="{FF2B5EF4-FFF2-40B4-BE49-F238E27FC236}">
              <a16:creationId xmlns:a16="http://schemas.microsoft.com/office/drawing/2014/main" id="{35DC32B6-B5A0-4FEB-B44B-33983DC083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1" name="AutoShape 3" descr="(question)">
          <a:extLst>
            <a:ext uri="{FF2B5EF4-FFF2-40B4-BE49-F238E27FC236}">
              <a16:creationId xmlns:a16="http://schemas.microsoft.com/office/drawing/2014/main" id="{23393D8E-63A3-4685-94BF-6C3B81FC46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2" name="AutoShape 3" descr="(question)">
          <a:extLst>
            <a:ext uri="{FF2B5EF4-FFF2-40B4-BE49-F238E27FC236}">
              <a16:creationId xmlns:a16="http://schemas.microsoft.com/office/drawing/2014/main" id="{3CC6B47B-7564-496B-830F-E77E8DE990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3" name="AutoShape 3" descr="(question)">
          <a:extLst>
            <a:ext uri="{FF2B5EF4-FFF2-40B4-BE49-F238E27FC236}">
              <a16:creationId xmlns:a16="http://schemas.microsoft.com/office/drawing/2014/main" id="{C3C70C9C-D547-44C7-8A8B-E2CA15D099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4" name="AutoShape 3" descr="(question)">
          <a:extLst>
            <a:ext uri="{FF2B5EF4-FFF2-40B4-BE49-F238E27FC236}">
              <a16:creationId xmlns:a16="http://schemas.microsoft.com/office/drawing/2014/main" id="{B3F62E1E-1132-4271-94C2-48DB6C12259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5" name="AutoShape 3" descr="(question)">
          <a:extLst>
            <a:ext uri="{FF2B5EF4-FFF2-40B4-BE49-F238E27FC236}">
              <a16:creationId xmlns:a16="http://schemas.microsoft.com/office/drawing/2014/main" id="{5C06DF3B-AE72-49D4-884A-7FF981A12C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6" name="AutoShape 3" descr="(question)">
          <a:extLst>
            <a:ext uri="{FF2B5EF4-FFF2-40B4-BE49-F238E27FC236}">
              <a16:creationId xmlns:a16="http://schemas.microsoft.com/office/drawing/2014/main" id="{19F8B813-8CD3-4450-A70E-E0F0A32BE88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7" name="AutoShape 3" descr="(question)">
          <a:extLst>
            <a:ext uri="{FF2B5EF4-FFF2-40B4-BE49-F238E27FC236}">
              <a16:creationId xmlns:a16="http://schemas.microsoft.com/office/drawing/2014/main" id="{68178417-5CEA-4476-B47D-BBB03EDD8A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8" name="AutoShape 3" descr="(question)">
          <a:extLst>
            <a:ext uri="{FF2B5EF4-FFF2-40B4-BE49-F238E27FC236}">
              <a16:creationId xmlns:a16="http://schemas.microsoft.com/office/drawing/2014/main" id="{BC770194-1BF3-48BC-A823-4BC06EDDD6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9" name="AutoShape 3" descr="(question)">
          <a:extLst>
            <a:ext uri="{FF2B5EF4-FFF2-40B4-BE49-F238E27FC236}">
              <a16:creationId xmlns:a16="http://schemas.microsoft.com/office/drawing/2014/main" id="{2A396426-5673-42B1-A875-E0B62649B8A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0" name="AutoShape 3" descr="(question)">
          <a:extLst>
            <a:ext uri="{FF2B5EF4-FFF2-40B4-BE49-F238E27FC236}">
              <a16:creationId xmlns:a16="http://schemas.microsoft.com/office/drawing/2014/main" id="{194AA3B4-B5D7-4261-B3D1-4394DC711C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1" name="AutoShape 3" descr="(question)">
          <a:extLst>
            <a:ext uri="{FF2B5EF4-FFF2-40B4-BE49-F238E27FC236}">
              <a16:creationId xmlns:a16="http://schemas.microsoft.com/office/drawing/2014/main" id="{5642D52A-012D-46C0-9EA6-62A75EDC06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2" name="AutoShape 3" descr="(question)">
          <a:extLst>
            <a:ext uri="{FF2B5EF4-FFF2-40B4-BE49-F238E27FC236}">
              <a16:creationId xmlns:a16="http://schemas.microsoft.com/office/drawing/2014/main" id="{8E5443F3-48A2-483A-B8B5-CC018F7B2A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8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3" name="AutoShape 3" descr="(question)">
          <a:extLst>
            <a:ext uri="{FF2B5EF4-FFF2-40B4-BE49-F238E27FC236}">
              <a16:creationId xmlns:a16="http://schemas.microsoft.com/office/drawing/2014/main" id="{D75F01DA-1928-4E15-9C76-A29A81F429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4" name="AutoShape 3" descr="(question)">
          <a:extLst>
            <a:ext uri="{FF2B5EF4-FFF2-40B4-BE49-F238E27FC236}">
              <a16:creationId xmlns:a16="http://schemas.microsoft.com/office/drawing/2014/main" id="{08083F98-D7E1-4E07-9E0D-946C84865C7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5" name="AutoShape 3" descr="(question)">
          <a:extLst>
            <a:ext uri="{FF2B5EF4-FFF2-40B4-BE49-F238E27FC236}">
              <a16:creationId xmlns:a16="http://schemas.microsoft.com/office/drawing/2014/main" id="{DB1BEAF1-A5F1-4C00-A572-0328F621FE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6" name="AutoShape 3" descr="(question)">
          <a:extLst>
            <a:ext uri="{FF2B5EF4-FFF2-40B4-BE49-F238E27FC236}">
              <a16:creationId xmlns:a16="http://schemas.microsoft.com/office/drawing/2014/main" id="{FF5CB904-9F6E-49F1-8D9D-D5E12D92E6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7" name="AutoShape 3" descr="(question)">
          <a:extLst>
            <a:ext uri="{FF2B5EF4-FFF2-40B4-BE49-F238E27FC236}">
              <a16:creationId xmlns:a16="http://schemas.microsoft.com/office/drawing/2014/main" id="{78A4A42F-8C9F-4CB8-A13B-DAB85F584C7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8" name="AutoShape 3" descr="(question)">
          <a:extLst>
            <a:ext uri="{FF2B5EF4-FFF2-40B4-BE49-F238E27FC236}">
              <a16:creationId xmlns:a16="http://schemas.microsoft.com/office/drawing/2014/main" id="{F2D7BA44-B35A-418F-AE6D-474E47A53A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9" name="AutoShape 3" descr="(question)">
          <a:extLst>
            <a:ext uri="{FF2B5EF4-FFF2-40B4-BE49-F238E27FC236}">
              <a16:creationId xmlns:a16="http://schemas.microsoft.com/office/drawing/2014/main" id="{546C45AE-54B5-4D14-9550-F098BF29E15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0" name="AutoShape 3" descr="(question)">
          <a:extLst>
            <a:ext uri="{FF2B5EF4-FFF2-40B4-BE49-F238E27FC236}">
              <a16:creationId xmlns:a16="http://schemas.microsoft.com/office/drawing/2014/main" id="{CEBE9FDE-E19C-4AC2-A5FE-8BC1AFC493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1" name="AutoShape 3" descr="(question)">
          <a:extLst>
            <a:ext uri="{FF2B5EF4-FFF2-40B4-BE49-F238E27FC236}">
              <a16:creationId xmlns:a16="http://schemas.microsoft.com/office/drawing/2014/main" id="{2C01F7E1-DB8B-45B8-B142-1C601C4439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2" name="AutoShape 3" descr="(question)">
          <a:extLst>
            <a:ext uri="{FF2B5EF4-FFF2-40B4-BE49-F238E27FC236}">
              <a16:creationId xmlns:a16="http://schemas.microsoft.com/office/drawing/2014/main" id="{7CA2A4AD-E39A-4436-8B44-91A8F25401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3" name="AutoShape 3" descr="(question)">
          <a:extLst>
            <a:ext uri="{FF2B5EF4-FFF2-40B4-BE49-F238E27FC236}">
              <a16:creationId xmlns:a16="http://schemas.microsoft.com/office/drawing/2014/main" id="{3314EAEA-B344-4B04-A66F-18FC545524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4" name="AutoShape 3" descr="(question)">
          <a:extLst>
            <a:ext uri="{FF2B5EF4-FFF2-40B4-BE49-F238E27FC236}">
              <a16:creationId xmlns:a16="http://schemas.microsoft.com/office/drawing/2014/main" id="{DA1DA0BE-3E4F-4312-AB29-256B19F2CC3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5" name="AutoShape 3" descr="(question)">
          <a:extLst>
            <a:ext uri="{FF2B5EF4-FFF2-40B4-BE49-F238E27FC236}">
              <a16:creationId xmlns:a16="http://schemas.microsoft.com/office/drawing/2014/main" id="{00307283-882E-4CC0-80B1-A10B4B85E1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6" name="AutoShape 3" descr="(question)">
          <a:extLst>
            <a:ext uri="{FF2B5EF4-FFF2-40B4-BE49-F238E27FC236}">
              <a16:creationId xmlns:a16="http://schemas.microsoft.com/office/drawing/2014/main" id="{AAB1704B-C295-4174-BCFC-6022A1FE22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7" name="AutoShape 3" descr="(question)">
          <a:extLst>
            <a:ext uri="{FF2B5EF4-FFF2-40B4-BE49-F238E27FC236}">
              <a16:creationId xmlns:a16="http://schemas.microsoft.com/office/drawing/2014/main" id="{BFC31B31-9A2B-45DB-9B49-FB57BA96A4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58" name="AutoShape 3" descr="(question)">
          <a:extLst>
            <a:ext uri="{FF2B5EF4-FFF2-40B4-BE49-F238E27FC236}">
              <a16:creationId xmlns:a16="http://schemas.microsoft.com/office/drawing/2014/main" id="{5FF85205-1C1D-4AA3-ACA7-C9B870A778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59" name="AutoShape 3" descr="(question)">
          <a:extLst>
            <a:ext uri="{FF2B5EF4-FFF2-40B4-BE49-F238E27FC236}">
              <a16:creationId xmlns:a16="http://schemas.microsoft.com/office/drawing/2014/main" id="{316510BB-CB42-4836-AFAF-DBFFD7FDC62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0" name="AutoShape 3" descr="(question)">
          <a:extLst>
            <a:ext uri="{FF2B5EF4-FFF2-40B4-BE49-F238E27FC236}">
              <a16:creationId xmlns:a16="http://schemas.microsoft.com/office/drawing/2014/main" id="{574C7988-1677-4F4D-9AB1-D7CC91DD02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1" name="AutoShape 3" descr="(question)">
          <a:extLst>
            <a:ext uri="{FF2B5EF4-FFF2-40B4-BE49-F238E27FC236}">
              <a16:creationId xmlns:a16="http://schemas.microsoft.com/office/drawing/2014/main" id="{8FEF27B0-948C-4221-9727-F926348D5E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2" name="AutoShape 3" descr="(question)">
          <a:extLst>
            <a:ext uri="{FF2B5EF4-FFF2-40B4-BE49-F238E27FC236}">
              <a16:creationId xmlns:a16="http://schemas.microsoft.com/office/drawing/2014/main" id="{3E6A20DA-2391-45EE-A88F-9E1E81D10F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3" name="AutoShape 3" descr="(question)">
          <a:extLst>
            <a:ext uri="{FF2B5EF4-FFF2-40B4-BE49-F238E27FC236}">
              <a16:creationId xmlns:a16="http://schemas.microsoft.com/office/drawing/2014/main" id="{44723C21-E04D-4154-A55E-B87A465B49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4" name="AutoShape 3" descr="(question)">
          <a:extLst>
            <a:ext uri="{FF2B5EF4-FFF2-40B4-BE49-F238E27FC236}">
              <a16:creationId xmlns:a16="http://schemas.microsoft.com/office/drawing/2014/main" id="{6E412B5B-5D9C-48FA-BD76-423F33A17B4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5" name="AutoShape 3" descr="(question)">
          <a:extLst>
            <a:ext uri="{FF2B5EF4-FFF2-40B4-BE49-F238E27FC236}">
              <a16:creationId xmlns:a16="http://schemas.microsoft.com/office/drawing/2014/main" id="{DB8F037A-9A43-47A6-9266-4242B2F077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6" name="AutoShape 3" descr="(question)">
          <a:extLst>
            <a:ext uri="{FF2B5EF4-FFF2-40B4-BE49-F238E27FC236}">
              <a16:creationId xmlns:a16="http://schemas.microsoft.com/office/drawing/2014/main" id="{B7EF4078-3512-4FE8-9E87-E4E0F311551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7" name="AutoShape 3" descr="(question)">
          <a:extLst>
            <a:ext uri="{FF2B5EF4-FFF2-40B4-BE49-F238E27FC236}">
              <a16:creationId xmlns:a16="http://schemas.microsoft.com/office/drawing/2014/main" id="{1AC7A267-30E8-4BF8-8A99-2FD34F6F61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8" name="AutoShape 3" descr="(question)">
          <a:extLst>
            <a:ext uri="{FF2B5EF4-FFF2-40B4-BE49-F238E27FC236}">
              <a16:creationId xmlns:a16="http://schemas.microsoft.com/office/drawing/2014/main" id="{3EF90457-DCE9-42F9-832A-B917DA3C8C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9" name="AutoShape 3" descr="(question)">
          <a:extLst>
            <a:ext uri="{FF2B5EF4-FFF2-40B4-BE49-F238E27FC236}">
              <a16:creationId xmlns:a16="http://schemas.microsoft.com/office/drawing/2014/main" id="{ADAE8E0E-CD49-488F-A584-55262645558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0" name="AutoShape 3" descr="(question)">
          <a:extLst>
            <a:ext uri="{FF2B5EF4-FFF2-40B4-BE49-F238E27FC236}">
              <a16:creationId xmlns:a16="http://schemas.microsoft.com/office/drawing/2014/main" id="{08A48B19-529B-402F-A2BA-FB4EC6E4B9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1" name="AutoShape 3" descr="(question)">
          <a:extLst>
            <a:ext uri="{FF2B5EF4-FFF2-40B4-BE49-F238E27FC236}">
              <a16:creationId xmlns:a16="http://schemas.microsoft.com/office/drawing/2014/main" id="{600F832A-9591-4744-AD02-00FBD5E11D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2" name="AutoShape 3" descr="(question)">
          <a:extLst>
            <a:ext uri="{FF2B5EF4-FFF2-40B4-BE49-F238E27FC236}">
              <a16:creationId xmlns:a16="http://schemas.microsoft.com/office/drawing/2014/main" id="{1D9D3179-0C13-4697-9885-B9DC73E4E4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3" name="AutoShape 3" descr="(question)">
          <a:extLst>
            <a:ext uri="{FF2B5EF4-FFF2-40B4-BE49-F238E27FC236}">
              <a16:creationId xmlns:a16="http://schemas.microsoft.com/office/drawing/2014/main" id="{3B121D58-D7AA-4BD3-B183-64C2FEC44F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4" name="AutoShape 3" descr="(question)">
          <a:extLst>
            <a:ext uri="{FF2B5EF4-FFF2-40B4-BE49-F238E27FC236}">
              <a16:creationId xmlns:a16="http://schemas.microsoft.com/office/drawing/2014/main" id="{B7F87379-F9C0-48AB-8636-9AC0924E7D2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5" name="AutoShape 3" descr="(question)">
          <a:extLst>
            <a:ext uri="{FF2B5EF4-FFF2-40B4-BE49-F238E27FC236}">
              <a16:creationId xmlns:a16="http://schemas.microsoft.com/office/drawing/2014/main" id="{A481B403-1F64-4F21-B78F-77EE57FA85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6" name="AutoShape 3" descr="(question)">
          <a:extLst>
            <a:ext uri="{FF2B5EF4-FFF2-40B4-BE49-F238E27FC236}">
              <a16:creationId xmlns:a16="http://schemas.microsoft.com/office/drawing/2014/main" id="{54BDF237-0BB3-495B-86EC-CAD71E4205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7" name="AutoShape 3" descr="(question)">
          <a:extLst>
            <a:ext uri="{FF2B5EF4-FFF2-40B4-BE49-F238E27FC236}">
              <a16:creationId xmlns:a16="http://schemas.microsoft.com/office/drawing/2014/main" id="{A0798980-693D-48F3-BBB7-F62358CB8B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8" name="AutoShape 3" descr="(question)">
          <a:extLst>
            <a:ext uri="{FF2B5EF4-FFF2-40B4-BE49-F238E27FC236}">
              <a16:creationId xmlns:a16="http://schemas.microsoft.com/office/drawing/2014/main" id="{2CD2BEC0-9EFB-4EFE-B201-0B50EDF24F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9" name="AutoShape 3" descr="(question)">
          <a:extLst>
            <a:ext uri="{FF2B5EF4-FFF2-40B4-BE49-F238E27FC236}">
              <a16:creationId xmlns:a16="http://schemas.microsoft.com/office/drawing/2014/main" id="{4BF4AE0C-0620-4F48-8D60-5784AAABB58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0" name="AutoShape 3" descr="(question)">
          <a:extLst>
            <a:ext uri="{FF2B5EF4-FFF2-40B4-BE49-F238E27FC236}">
              <a16:creationId xmlns:a16="http://schemas.microsoft.com/office/drawing/2014/main" id="{05BE9697-39A4-4048-A39F-29FD784139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1" name="AutoShape 3" descr="(question)">
          <a:extLst>
            <a:ext uri="{FF2B5EF4-FFF2-40B4-BE49-F238E27FC236}">
              <a16:creationId xmlns:a16="http://schemas.microsoft.com/office/drawing/2014/main" id="{3CB60E2C-D331-4094-A664-1842D626754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2" name="AutoShape 3" descr="(question)">
          <a:extLst>
            <a:ext uri="{FF2B5EF4-FFF2-40B4-BE49-F238E27FC236}">
              <a16:creationId xmlns:a16="http://schemas.microsoft.com/office/drawing/2014/main" id="{34FBE133-5209-42C8-8B00-F0FC892443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3" name="AutoShape 3" descr="(question)">
          <a:extLst>
            <a:ext uri="{FF2B5EF4-FFF2-40B4-BE49-F238E27FC236}">
              <a16:creationId xmlns:a16="http://schemas.microsoft.com/office/drawing/2014/main" id="{1C6EC3BF-B4E4-4F98-A1AC-CB5B10BBB37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4" name="AutoShape 3" descr="(question)">
          <a:extLst>
            <a:ext uri="{FF2B5EF4-FFF2-40B4-BE49-F238E27FC236}">
              <a16:creationId xmlns:a16="http://schemas.microsoft.com/office/drawing/2014/main" id="{04A56247-BE90-449C-99C5-7C94D9B9DD6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5" name="AutoShape 3" descr="(question)">
          <a:extLst>
            <a:ext uri="{FF2B5EF4-FFF2-40B4-BE49-F238E27FC236}">
              <a16:creationId xmlns:a16="http://schemas.microsoft.com/office/drawing/2014/main" id="{D9B8CAC3-794B-4A6A-8985-F39C31BE4A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6" name="AutoShape 3" descr="(question)">
          <a:extLst>
            <a:ext uri="{FF2B5EF4-FFF2-40B4-BE49-F238E27FC236}">
              <a16:creationId xmlns:a16="http://schemas.microsoft.com/office/drawing/2014/main" id="{A29D57BD-C833-4907-9BE6-B8D69C7BA2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7" name="AutoShape 3" descr="(question)">
          <a:extLst>
            <a:ext uri="{FF2B5EF4-FFF2-40B4-BE49-F238E27FC236}">
              <a16:creationId xmlns:a16="http://schemas.microsoft.com/office/drawing/2014/main" id="{1503F059-4AC3-44AE-B404-9A8F023570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88" name="AutoShape 3" descr="(question)">
          <a:extLst>
            <a:ext uri="{FF2B5EF4-FFF2-40B4-BE49-F238E27FC236}">
              <a16:creationId xmlns:a16="http://schemas.microsoft.com/office/drawing/2014/main" id="{05EB761B-63CC-4D6D-949A-01C6D6E8AB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89" name="AutoShape 3" descr="(question)">
          <a:extLst>
            <a:ext uri="{FF2B5EF4-FFF2-40B4-BE49-F238E27FC236}">
              <a16:creationId xmlns:a16="http://schemas.microsoft.com/office/drawing/2014/main" id="{7B8D1F5B-58C6-4F74-B0CD-8D3E393DACB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0" name="AutoShape 3" descr="(question)">
          <a:extLst>
            <a:ext uri="{FF2B5EF4-FFF2-40B4-BE49-F238E27FC236}">
              <a16:creationId xmlns:a16="http://schemas.microsoft.com/office/drawing/2014/main" id="{65E55632-72F8-40EC-9495-18D2B3E963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1" name="AutoShape 3" descr="(question)">
          <a:extLst>
            <a:ext uri="{FF2B5EF4-FFF2-40B4-BE49-F238E27FC236}">
              <a16:creationId xmlns:a16="http://schemas.microsoft.com/office/drawing/2014/main" id="{2416F618-E56C-4F95-B29B-96716B0819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2" name="AutoShape 3" descr="(question)">
          <a:extLst>
            <a:ext uri="{FF2B5EF4-FFF2-40B4-BE49-F238E27FC236}">
              <a16:creationId xmlns:a16="http://schemas.microsoft.com/office/drawing/2014/main" id="{57AF4B3E-34E8-4DEA-9EE1-429BD6EE77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3" name="AutoShape 3" descr="(question)">
          <a:extLst>
            <a:ext uri="{FF2B5EF4-FFF2-40B4-BE49-F238E27FC236}">
              <a16:creationId xmlns:a16="http://schemas.microsoft.com/office/drawing/2014/main" id="{963B8BB4-A6B9-451B-B712-B57782FE85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4" name="AutoShape 3" descr="(question)">
          <a:extLst>
            <a:ext uri="{FF2B5EF4-FFF2-40B4-BE49-F238E27FC236}">
              <a16:creationId xmlns:a16="http://schemas.microsoft.com/office/drawing/2014/main" id="{F6485913-C32D-4A99-8621-8C5D98E7022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5" name="AutoShape 3" descr="(question)">
          <a:extLst>
            <a:ext uri="{FF2B5EF4-FFF2-40B4-BE49-F238E27FC236}">
              <a16:creationId xmlns:a16="http://schemas.microsoft.com/office/drawing/2014/main" id="{1DE45BA4-A910-40A3-82CA-607BC56F2E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6" name="AutoShape 3" descr="(question)">
          <a:extLst>
            <a:ext uri="{FF2B5EF4-FFF2-40B4-BE49-F238E27FC236}">
              <a16:creationId xmlns:a16="http://schemas.microsoft.com/office/drawing/2014/main" id="{A8DC075B-B180-4523-8617-B92846EF807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7" name="AutoShape 3" descr="(question)">
          <a:extLst>
            <a:ext uri="{FF2B5EF4-FFF2-40B4-BE49-F238E27FC236}">
              <a16:creationId xmlns:a16="http://schemas.microsoft.com/office/drawing/2014/main" id="{67FE357D-7409-4FAF-AB61-221937FCC2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8" name="AutoShape 3" descr="(question)">
          <a:extLst>
            <a:ext uri="{FF2B5EF4-FFF2-40B4-BE49-F238E27FC236}">
              <a16:creationId xmlns:a16="http://schemas.microsoft.com/office/drawing/2014/main" id="{4D6FDD0B-1D3C-455D-8B79-6A02A0E321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9" name="AutoShape 3" descr="(question)">
          <a:extLst>
            <a:ext uri="{FF2B5EF4-FFF2-40B4-BE49-F238E27FC236}">
              <a16:creationId xmlns:a16="http://schemas.microsoft.com/office/drawing/2014/main" id="{3AF253B3-1EA2-471A-B66C-BED55F2532D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0" name="AutoShape 3" descr="(question)">
          <a:extLst>
            <a:ext uri="{FF2B5EF4-FFF2-40B4-BE49-F238E27FC236}">
              <a16:creationId xmlns:a16="http://schemas.microsoft.com/office/drawing/2014/main" id="{C1189C45-37BD-456A-82B1-72CDF091AE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1" name="AutoShape 3" descr="(question)">
          <a:extLst>
            <a:ext uri="{FF2B5EF4-FFF2-40B4-BE49-F238E27FC236}">
              <a16:creationId xmlns:a16="http://schemas.microsoft.com/office/drawing/2014/main" id="{89E7725A-352B-4229-A82E-3E0DEBEECF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2" name="AutoShape 3" descr="(question)">
          <a:extLst>
            <a:ext uri="{FF2B5EF4-FFF2-40B4-BE49-F238E27FC236}">
              <a16:creationId xmlns:a16="http://schemas.microsoft.com/office/drawing/2014/main" id="{7AE2415B-A55E-4B9A-8856-91D980F921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7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3" name="AutoShape 3" descr="(question)">
          <a:extLst>
            <a:ext uri="{FF2B5EF4-FFF2-40B4-BE49-F238E27FC236}">
              <a16:creationId xmlns:a16="http://schemas.microsoft.com/office/drawing/2014/main" id="{068A9F31-AC39-4B36-8419-9DBBC050BF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4" name="AutoShape 3" descr="(question)">
          <a:extLst>
            <a:ext uri="{FF2B5EF4-FFF2-40B4-BE49-F238E27FC236}">
              <a16:creationId xmlns:a16="http://schemas.microsoft.com/office/drawing/2014/main" id="{D9C82142-8BCA-4005-9240-FE7F9C8E213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5" name="AutoShape 3" descr="(question)">
          <a:extLst>
            <a:ext uri="{FF2B5EF4-FFF2-40B4-BE49-F238E27FC236}">
              <a16:creationId xmlns:a16="http://schemas.microsoft.com/office/drawing/2014/main" id="{BE372010-4AF0-44A9-B358-DE98E33015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6" name="AutoShape 3" descr="(question)">
          <a:extLst>
            <a:ext uri="{FF2B5EF4-FFF2-40B4-BE49-F238E27FC236}">
              <a16:creationId xmlns:a16="http://schemas.microsoft.com/office/drawing/2014/main" id="{8F16F980-FD27-456B-AC86-A564F7AD95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7" name="AutoShape 3" descr="(question)">
          <a:extLst>
            <a:ext uri="{FF2B5EF4-FFF2-40B4-BE49-F238E27FC236}">
              <a16:creationId xmlns:a16="http://schemas.microsoft.com/office/drawing/2014/main" id="{41C82296-9E82-4558-AB29-742E5F0719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8" name="AutoShape 3" descr="(question)">
          <a:extLst>
            <a:ext uri="{FF2B5EF4-FFF2-40B4-BE49-F238E27FC236}">
              <a16:creationId xmlns:a16="http://schemas.microsoft.com/office/drawing/2014/main" id="{6926A27C-77AF-4DCB-A440-4CD339FEEC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9" name="AutoShape 3" descr="(question)">
          <a:extLst>
            <a:ext uri="{FF2B5EF4-FFF2-40B4-BE49-F238E27FC236}">
              <a16:creationId xmlns:a16="http://schemas.microsoft.com/office/drawing/2014/main" id="{3267D81F-5575-47B9-9DEF-3B0DBA597C9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0" name="AutoShape 3" descr="(question)">
          <a:extLst>
            <a:ext uri="{FF2B5EF4-FFF2-40B4-BE49-F238E27FC236}">
              <a16:creationId xmlns:a16="http://schemas.microsoft.com/office/drawing/2014/main" id="{5C57D8D4-6F26-4F5B-8B49-7727AADA2F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1" name="AutoShape 3" descr="(question)">
          <a:extLst>
            <a:ext uri="{FF2B5EF4-FFF2-40B4-BE49-F238E27FC236}">
              <a16:creationId xmlns:a16="http://schemas.microsoft.com/office/drawing/2014/main" id="{C575B10F-F1F0-4944-A1A0-4B35BBC11D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2" name="AutoShape 3" descr="(question)">
          <a:extLst>
            <a:ext uri="{FF2B5EF4-FFF2-40B4-BE49-F238E27FC236}">
              <a16:creationId xmlns:a16="http://schemas.microsoft.com/office/drawing/2014/main" id="{B2CDE646-B9CD-48B7-8BBA-7DCAC993DC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3" name="AutoShape 3" descr="(question)">
          <a:extLst>
            <a:ext uri="{FF2B5EF4-FFF2-40B4-BE49-F238E27FC236}">
              <a16:creationId xmlns:a16="http://schemas.microsoft.com/office/drawing/2014/main" id="{28ADDE6D-91DA-43B8-8E16-779E86E9C6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4" name="AutoShape 3" descr="(question)">
          <a:extLst>
            <a:ext uri="{FF2B5EF4-FFF2-40B4-BE49-F238E27FC236}">
              <a16:creationId xmlns:a16="http://schemas.microsoft.com/office/drawing/2014/main" id="{43200E80-BF8E-4E6F-A6F5-0866A2E8A52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5" name="AutoShape 3" descr="(question)">
          <a:extLst>
            <a:ext uri="{FF2B5EF4-FFF2-40B4-BE49-F238E27FC236}">
              <a16:creationId xmlns:a16="http://schemas.microsoft.com/office/drawing/2014/main" id="{ACF3C9D0-AA50-425F-9004-58C7E0B308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6" name="AutoShape 3" descr="(question)">
          <a:extLst>
            <a:ext uri="{FF2B5EF4-FFF2-40B4-BE49-F238E27FC236}">
              <a16:creationId xmlns:a16="http://schemas.microsoft.com/office/drawing/2014/main" id="{B9494BC3-DDA9-4772-B42E-FCAE8039E9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7" name="AutoShape 3" descr="(question)">
          <a:extLst>
            <a:ext uri="{FF2B5EF4-FFF2-40B4-BE49-F238E27FC236}">
              <a16:creationId xmlns:a16="http://schemas.microsoft.com/office/drawing/2014/main" id="{22BDBFD4-13CD-4318-B353-EFC8BB1952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76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18" name="AutoShape 3" descr="(question)">
          <a:extLst>
            <a:ext uri="{FF2B5EF4-FFF2-40B4-BE49-F238E27FC236}">
              <a16:creationId xmlns:a16="http://schemas.microsoft.com/office/drawing/2014/main" id="{0FCE55F2-3AB2-47FC-8583-EC24406FBF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19" name="AutoShape 3" descr="(question)">
          <a:extLst>
            <a:ext uri="{FF2B5EF4-FFF2-40B4-BE49-F238E27FC236}">
              <a16:creationId xmlns:a16="http://schemas.microsoft.com/office/drawing/2014/main" id="{9B5DDBA8-C517-4648-876A-019840F0373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0" name="AutoShape 3" descr="(question)">
          <a:extLst>
            <a:ext uri="{FF2B5EF4-FFF2-40B4-BE49-F238E27FC236}">
              <a16:creationId xmlns:a16="http://schemas.microsoft.com/office/drawing/2014/main" id="{9E382EFA-CF49-4714-8B04-2D4CAC22FF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1" name="AutoShape 3" descr="(question)">
          <a:extLst>
            <a:ext uri="{FF2B5EF4-FFF2-40B4-BE49-F238E27FC236}">
              <a16:creationId xmlns:a16="http://schemas.microsoft.com/office/drawing/2014/main" id="{7C80EEC9-CB0E-4B2A-948B-0F57965B5D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2" name="AutoShape 3" descr="(question)">
          <a:extLst>
            <a:ext uri="{FF2B5EF4-FFF2-40B4-BE49-F238E27FC236}">
              <a16:creationId xmlns:a16="http://schemas.microsoft.com/office/drawing/2014/main" id="{F46CA925-A213-46B6-BDDA-1214250735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3" name="AutoShape 3" descr="(question)">
          <a:extLst>
            <a:ext uri="{FF2B5EF4-FFF2-40B4-BE49-F238E27FC236}">
              <a16:creationId xmlns:a16="http://schemas.microsoft.com/office/drawing/2014/main" id="{E49FC0C5-3331-494B-B0D2-D86A1A36B3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4" name="AutoShape 3" descr="(question)">
          <a:extLst>
            <a:ext uri="{FF2B5EF4-FFF2-40B4-BE49-F238E27FC236}">
              <a16:creationId xmlns:a16="http://schemas.microsoft.com/office/drawing/2014/main" id="{CF99CAF3-622F-48F5-BBCE-DEC5B9A910F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5" name="AutoShape 3" descr="(question)">
          <a:extLst>
            <a:ext uri="{FF2B5EF4-FFF2-40B4-BE49-F238E27FC236}">
              <a16:creationId xmlns:a16="http://schemas.microsoft.com/office/drawing/2014/main" id="{0C609058-C3F0-4623-834A-FDBEA54F27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6" name="AutoShape 3" descr="(question)">
          <a:extLst>
            <a:ext uri="{FF2B5EF4-FFF2-40B4-BE49-F238E27FC236}">
              <a16:creationId xmlns:a16="http://schemas.microsoft.com/office/drawing/2014/main" id="{8E89B1AB-80C8-40B7-9222-8C74536D8E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7" name="AutoShape 3" descr="(question)">
          <a:extLst>
            <a:ext uri="{FF2B5EF4-FFF2-40B4-BE49-F238E27FC236}">
              <a16:creationId xmlns:a16="http://schemas.microsoft.com/office/drawing/2014/main" id="{42E40064-B205-458C-BE95-C55E7BB6EB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8" name="AutoShape 3" descr="(question)">
          <a:extLst>
            <a:ext uri="{FF2B5EF4-FFF2-40B4-BE49-F238E27FC236}">
              <a16:creationId xmlns:a16="http://schemas.microsoft.com/office/drawing/2014/main" id="{DC6A9530-4028-4393-896A-305F2DA919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9" name="AutoShape 3" descr="(question)">
          <a:extLst>
            <a:ext uri="{FF2B5EF4-FFF2-40B4-BE49-F238E27FC236}">
              <a16:creationId xmlns:a16="http://schemas.microsoft.com/office/drawing/2014/main" id="{3A0ADB26-017E-4DDD-8F33-370B14F5A5E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0" name="AutoShape 3" descr="(question)">
          <a:extLst>
            <a:ext uri="{FF2B5EF4-FFF2-40B4-BE49-F238E27FC236}">
              <a16:creationId xmlns:a16="http://schemas.microsoft.com/office/drawing/2014/main" id="{6C392BA0-5206-4063-8D99-A476F39D53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1" name="AutoShape 3" descr="(question)">
          <a:extLst>
            <a:ext uri="{FF2B5EF4-FFF2-40B4-BE49-F238E27FC236}">
              <a16:creationId xmlns:a16="http://schemas.microsoft.com/office/drawing/2014/main" id="{D207BEF2-A735-4FE3-B68F-CD6B0E5F24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2" name="AutoShape 3" descr="(question)">
          <a:extLst>
            <a:ext uri="{FF2B5EF4-FFF2-40B4-BE49-F238E27FC236}">
              <a16:creationId xmlns:a16="http://schemas.microsoft.com/office/drawing/2014/main" id="{909F6FFC-5E39-40CD-9EAD-7F48E61AED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3" name="AutoShape 3" descr="(question)">
          <a:extLst>
            <a:ext uri="{FF2B5EF4-FFF2-40B4-BE49-F238E27FC236}">
              <a16:creationId xmlns:a16="http://schemas.microsoft.com/office/drawing/2014/main" id="{01E86788-23E1-4EDD-B4EC-E8CFFF4AB6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4" name="AutoShape 3" descr="(question)">
          <a:extLst>
            <a:ext uri="{FF2B5EF4-FFF2-40B4-BE49-F238E27FC236}">
              <a16:creationId xmlns:a16="http://schemas.microsoft.com/office/drawing/2014/main" id="{865B92E0-F908-4B99-8923-6AC17B136C1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5" name="AutoShape 3" descr="(question)">
          <a:extLst>
            <a:ext uri="{FF2B5EF4-FFF2-40B4-BE49-F238E27FC236}">
              <a16:creationId xmlns:a16="http://schemas.microsoft.com/office/drawing/2014/main" id="{D06383B1-7D1B-4EC7-93B9-BFA85EA190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6" name="AutoShape 3" descr="(question)">
          <a:extLst>
            <a:ext uri="{FF2B5EF4-FFF2-40B4-BE49-F238E27FC236}">
              <a16:creationId xmlns:a16="http://schemas.microsoft.com/office/drawing/2014/main" id="{F88941E2-4FCE-41E6-97C4-DD3397F9C7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7" name="AutoShape 3" descr="(question)">
          <a:extLst>
            <a:ext uri="{FF2B5EF4-FFF2-40B4-BE49-F238E27FC236}">
              <a16:creationId xmlns:a16="http://schemas.microsoft.com/office/drawing/2014/main" id="{DF945773-4430-4F1F-A61E-9E9B34485C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8" name="AutoShape 3" descr="(question)">
          <a:extLst>
            <a:ext uri="{FF2B5EF4-FFF2-40B4-BE49-F238E27FC236}">
              <a16:creationId xmlns:a16="http://schemas.microsoft.com/office/drawing/2014/main" id="{CEB868CE-4DEE-420E-B633-B41B16C6E9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9" name="AutoShape 3" descr="(question)">
          <a:extLst>
            <a:ext uri="{FF2B5EF4-FFF2-40B4-BE49-F238E27FC236}">
              <a16:creationId xmlns:a16="http://schemas.microsoft.com/office/drawing/2014/main" id="{4CFEF78D-8D17-4DB8-81F7-F20CF621D68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0" name="AutoShape 3" descr="(question)">
          <a:extLst>
            <a:ext uri="{FF2B5EF4-FFF2-40B4-BE49-F238E27FC236}">
              <a16:creationId xmlns:a16="http://schemas.microsoft.com/office/drawing/2014/main" id="{CB6C1C68-6C8A-4FA2-8179-EED26EBFEA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1" name="AutoShape 3" descr="(question)">
          <a:extLst>
            <a:ext uri="{FF2B5EF4-FFF2-40B4-BE49-F238E27FC236}">
              <a16:creationId xmlns:a16="http://schemas.microsoft.com/office/drawing/2014/main" id="{F4466F36-3835-4E69-8BE9-CAFB21698D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2" name="AutoShape 3" descr="(question)">
          <a:extLst>
            <a:ext uri="{FF2B5EF4-FFF2-40B4-BE49-F238E27FC236}">
              <a16:creationId xmlns:a16="http://schemas.microsoft.com/office/drawing/2014/main" id="{3DBCF838-568C-495A-A152-4C508301C5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3" name="AutoShape 3" descr="(question)">
          <a:extLst>
            <a:ext uri="{FF2B5EF4-FFF2-40B4-BE49-F238E27FC236}">
              <a16:creationId xmlns:a16="http://schemas.microsoft.com/office/drawing/2014/main" id="{FB615039-6F26-40B3-9CC7-C23627B655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4" name="AutoShape 3" descr="(question)">
          <a:extLst>
            <a:ext uri="{FF2B5EF4-FFF2-40B4-BE49-F238E27FC236}">
              <a16:creationId xmlns:a16="http://schemas.microsoft.com/office/drawing/2014/main" id="{AD91544F-7C11-48CF-ABF2-66BF5D4C092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5" name="AutoShape 3" descr="(question)">
          <a:extLst>
            <a:ext uri="{FF2B5EF4-FFF2-40B4-BE49-F238E27FC236}">
              <a16:creationId xmlns:a16="http://schemas.microsoft.com/office/drawing/2014/main" id="{10C97476-2F65-4566-9109-1FC03D7147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6" name="AutoShape 3" descr="(question)">
          <a:extLst>
            <a:ext uri="{FF2B5EF4-FFF2-40B4-BE49-F238E27FC236}">
              <a16:creationId xmlns:a16="http://schemas.microsoft.com/office/drawing/2014/main" id="{B7AA62D7-8524-4E07-99A5-82AB70C6F1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7" name="AutoShape 3" descr="(question)">
          <a:extLst>
            <a:ext uri="{FF2B5EF4-FFF2-40B4-BE49-F238E27FC236}">
              <a16:creationId xmlns:a16="http://schemas.microsoft.com/office/drawing/2014/main" id="{E4742BBE-BFE8-402B-B75A-EA01074436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04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48" name="AutoShape 3" descr="(question)">
          <a:extLst>
            <a:ext uri="{FF2B5EF4-FFF2-40B4-BE49-F238E27FC236}">
              <a16:creationId xmlns:a16="http://schemas.microsoft.com/office/drawing/2014/main" id="{9221D310-790C-463D-9471-2302D451B9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49" name="AutoShape 3" descr="(question)">
          <a:extLst>
            <a:ext uri="{FF2B5EF4-FFF2-40B4-BE49-F238E27FC236}">
              <a16:creationId xmlns:a16="http://schemas.microsoft.com/office/drawing/2014/main" id="{E9EF5ACA-062D-41FC-8866-11D6A1A27EC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0" name="AutoShape 3" descr="(question)">
          <a:extLst>
            <a:ext uri="{FF2B5EF4-FFF2-40B4-BE49-F238E27FC236}">
              <a16:creationId xmlns:a16="http://schemas.microsoft.com/office/drawing/2014/main" id="{75EF1C1A-6A6A-44AD-9E74-C73F95FAC4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1" name="AutoShape 3" descr="(question)">
          <a:extLst>
            <a:ext uri="{FF2B5EF4-FFF2-40B4-BE49-F238E27FC236}">
              <a16:creationId xmlns:a16="http://schemas.microsoft.com/office/drawing/2014/main" id="{7D437ABB-8443-4AD1-A8B5-A143D7C512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2" name="AutoShape 3" descr="(question)">
          <a:extLst>
            <a:ext uri="{FF2B5EF4-FFF2-40B4-BE49-F238E27FC236}">
              <a16:creationId xmlns:a16="http://schemas.microsoft.com/office/drawing/2014/main" id="{51FF2E1A-F4AC-459A-B266-8E8DE0EDCB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3" name="AutoShape 3" descr="(question)">
          <a:extLst>
            <a:ext uri="{FF2B5EF4-FFF2-40B4-BE49-F238E27FC236}">
              <a16:creationId xmlns:a16="http://schemas.microsoft.com/office/drawing/2014/main" id="{FE4F5E36-0304-4081-8FBC-ED704D1D68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4" name="AutoShape 3" descr="(question)">
          <a:extLst>
            <a:ext uri="{FF2B5EF4-FFF2-40B4-BE49-F238E27FC236}">
              <a16:creationId xmlns:a16="http://schemas.microsoft.com/office/drawing/2014/main" id="{00C2808F-D596-45BA-BF13-6F49025A6A9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5" name="AutoShape 3" descr="(question)">
          <a:extLst>
            <a:ext uri="{FF2B5EF4-FFF2-40B4-BE49-F238E27FC236}">
              <a16:creationId xmlns:a16="http://schemas.microsoft.com/office/drawing/2014/main" id="{78EF3A8A-8A41-4146-89EE-7BB29A7036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6" name="AutoShape 3" descr="(question)">
          <a:extLst>
            <a:ext uri="{FF2B5EF4-FFF2-40B4-BE49-F238E27FC236}">
              <a16:creationId xmlns:a16="http://schemas.microsoft.com/office/drawing/2014/main" id="{9818FF67-0B33-4D36-A930-9EE920A5FE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7" name="AutoShape 3" descr="(question)">
          <a:extLst>
            <a:ext uri="{FF2B5EF4-FFF2-40B4-BE49-F238E27FC236}">
              <a16:creationId xmlns:a16="http://schemas.microsoft.com/office/drawing/2014/main" id="{77DE6085-362C-432A-B1D7-162CB86EF0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8" name="AutoShape 3" descr="(question)">
          <a:extLst>
            <a:ext uri="{FF2B5EF4-FFF2-40B4-BE49-F238E27FC236}">
              <a16:creationId xmlns:a16="http://schemas.microsoft.com/office/drawing/2014/main" id="{B590A1EA-D77F-4AC7-B3C3-C2783F6982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9" name="AutoShape 3" descr="(question)">
          <a:extLst>
            <a:ext uri="{FF2B5EF4-FFF2-40B4-BE49-F238E27FC236}">
              <a16:creationId xmlns:a16="http://schemas.microsoft.com/office/drawing/2014/main" id="{74ACF8C1-C96C-47F5-9D6B-C037BB8E2AF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0" name="AutoShape 3" descr="(question)">
          <a:extLst>
            <a:ext uri="{FF2B5EF4-FFF2-40B4-BE49-F238E27FC236}">
              <a16:creationId xmlns:a16="http://schemas.microsoft.com/office/drawing/2014/main" id="{212D9F08-7834-4A0C-935E-3508B427F2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1" name="AutoShape 3" descr="(question)">
          <a:extLst>
            <a:ext uri="{FF2B5EF4-FFF2-40B4-BE49-F238E27FC236}">
              <a16:creationId xmlns:a16="http://schemas.microsoft.com/office/drawing/2014/main" id="{6DAF9578-526F-480A-8813-32FDF35180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2" name="AutoShape 3" descr="(question)">
          <a:extLst>
            <a:ext uri="{FF2B5EF4-FFF2-40B4-BE49-F238E27FC236}">
              <a16:creationId xmlns:a16="http://schemas.microsoft.com/office/drawing/2014/main" id="{89F0EAC1-B4DC-47AF-9BA5-B958144260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3" name="AutoShape 3" descr="(question)">
          <a:extLst>
            <a:ext uri="{FF2B5EF4-FFF2-40B4-BE49-F238E27FC236}">
              <a16:creationId xmlns:a16="http://schemas.microsoft.com/office/drawing/2014/main" id="{16BB0464-F828-4B89-A723-2CCF80848F3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4" name="AutoShape 3" descr="(question)">
          <a:extLst>
            <a:ext uri="{FF2B5EF4-FFF2-40B4-BE49-F238E27FC236}">
              <a16:creationId xmlns:a16="http://schemas.microsoft.com/office/drawing/2014/main" id="{FCB92489-B180-4142-A4D4-6AD400C5318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5" name="AutoShape 3" descr="(question)">
          <a:extLst>
            <a:ext uri="{FF2B5EF4-FFF2-40B4-BE49-F238E27FC236}">
              <a16:creationId xmlns:a16="http://schemas.microsoft.com/office/drawing/2014/main" id="{F716755A-AC4C-4666-B48A-EF73B2D6B2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6" name="AutoShape 3" descr="(question)">
          <a:extLst>
            <a:ext uri="{FF2B5EF4-FFF2-40B4-BE49-F238E27FC236}">
              <a16:creationId xmlns:a16="http://schemas.microsoft.com/office/drawing/2014/main" id="{621C3EEB-E06B-47C5-87DA-BC784072D3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7" name="AutoShape 3" descr="(question)">
          <a:extLst>
            <a:ext uri="{FF2B5EF4-FFF2-40B4-BE49-F238E27FC236}">
              <a16:creationId xmlns:a16="http://schemas.microsoft.com/office/drawing/2014/main" id="{0B88299E-03B6-4808-A9C1-E8E1505FBE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8" name="AutoShape 3" descr="(question)">
          <a:extLst>
            <a:ext uri="{FF2B5EF4-FFF2-40B4-BE49-F238E27FC236}">
              <a16:creationId xmlns:a16="http://schemas.microsoft.com/office/drawing/2014/main" id="{0CD10EEE-0358-4690-8833-E6A342EB2B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9" name="AutoShape 3" descr="(question)">
          <a:extLst>
            <a:ext uri="{FF2B5EF4-FFF2-40B4-BE49-F238E27FC236}">
              <a16:creationId xmlns:a16="http://schemas.microsoft.com/office/drawing/2014/main" id="{AAD2EA11-BF3D-4A64-AAEC-60758B75147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0" name="AutoShape 3" descr="(question)">
          <a:extLst>
            <a:ext uri="{FF2B5EF4-FFF2-40B4-BE49-F238E27FC236}">
              <a16:creationId xmlns:a16="http://schemas.microsoft.com/office/drawing/2014/main" id="{AB36652A-E71D-4CF4-8E2C-835ED610B8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1" name="AutoShape 3" descr="(question)">
          <a:extLst>
            <a:ext uri="{FF2B5EF4-FFF2-40B4-BE49-F238E27FC236}">
              <a16:creationId xmlns:a16="http://schemas.microsoft.com/office/drawing/2014/main" id="{C53F4F90-2B9D-420C-A4EF-4A263692E9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2" name="AutoShape 3" descr="(question)">
          <a:extLst>
            <a:ext uri="{FF2B5EF4-FFF2-40B4-BE49-F238E27FC236}">
              <a16:creationId xmlns:a16="http://schemas.microsoft.com/office/drawing/2014/main" id="{0018372E-7B50-40DA-8963-FF1F503AC0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3" name="AutoShape 3" descr="(question)">
          <a:extLst>
            <a:ext uri="{FF2B5EF4-FFF2-40B4-BE49-F238E27FC236}">
              <a16:creationId xmlns:a16="http://schemas.microsoft.com/office/drawing/2014/main" id="{C809873F-9B2B-4A9A-A45E-F3ED85B298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4" name="AutoShape 3" descr="(question)">
          <a:extLst>
            <a:ext uri="{FF2B5EF4-FFF2-40B4-BE49-F238E27FC236}">
              <a16:creationId xmlns:a16="http://schemas.microsoft.com/office/drawing/2014/main" id="{9E1622A1-B07E-4096-BDFA-46E31767FAD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5" name="AutoShape 3" descr="(question)">
          <a:extLst>
            <a:ext uri="{FF2B5EF4-FFF2-40B4-BE49-F238E27FC236}">
              <a16:creationId xmlns:a16="http://schemas.microsoft.com/office/drawing/2014/main" id="{49AECD54-C135-4236-A922-C43FD9AFC2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6" name="AutoShape 3" descr="(question)">
          <a:extLst>
            <a:ext uri="{FF2B5EF4-FFF2-40B4-BE49-F238E27FC236}">
              <a16:creationId xmlns:a16="http://schemas.microsoft.com/office/drawing/2014/main" id="{7302E2A7-4690-4A0A-9B90-0C85229F71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7" name="AutoShape 3" descr="(question)">
          <a:extLst>
            <a:ext uri="{FF2B5EF4-FFF2-40B4-BE49-F238E27FC236}">
              <a16:creationId xmlns:a16="http://schemas.microsoft.com/office/drawing/2014/main" id="{D4FFDBA8-D37C-4DE4-9D1A-61B744ADAA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8" name="AutoShape 3" descr="(question)">
          <a:extLst>
            <a:ext uri="{FF2B5EF4-FFF2-40B4-BE49-F238E27FC236}">
              <a16:creationId xmlns:a16="http://schemas.microsoft.com/office/drawing/2014/main" id="{8B46F069-9554-4C18-BB09-E7F177306A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9" name="AutoShape 3" descr="(question)">
          <a:extLst>
            <a:ext uri="{FF2B5EF4-FFF2-40B4-BE49-F238E27FC236}">
              <a16:creationId xmlns:a16="http://schemas.microsoft.com/office/drawing/2014/main" id="{B77739AC-B2C9-43DA-8ED1-DE2E936B2BF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0" name="AutoShape 3" descr="(question)">
          <a:extLst>
            <a:ext uri="{FF2B5EF4-FFF2-40B4-BE49-F238E27FC236}">
              <a16:creationId xmlns:a16="http://schemas.microsoft.com/office/drawing/2014/main" id="{5CBEEE96-CB69-409D-9466-5648F07FA5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1" name="AutoShape 3" descr="(question)">
          <a:extLst>
            <a:ext uri="{FF2B5EF4-FFF2-40B4-BE49-F238E27FC236}">
              <a16:creationId xmlns:a16="http://schemas.microsoft.com/office/drawing/2014/main" id="{516BAE2A-2C64-4ED5-98F9-2B3DF9D848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2" name="AutoShape 3" descr="(question)">
          <a:extLst>
            <a:ext uri="{FF2B5EF4-FFF2-40B4-BE49-F238E27FC236}">
              <a16:creationId xmlns:a16="http://schemas.microsoft.com/office/drawing/2014/main" id="{9884BC4F-C156-4E5A-B2F1-6E8E67DAEA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3" name="AutoShape 3" descr="(question)">
          <a:extLst>
            <a:ext uri="{FF2B5EF4-FFF2-40B4-BE49-F238E27FC236}">
              <a16:creationId xmlns:a16="http://schemas.microsoft.com/office/drawing/2014/main" id="{E70DC1B0-5487-4682-AA8F-2D5EC9B067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4" name="AutoShape 3" descr="(question)">
          <a:extLst>
            <a:ext uri="{FF2B5EF4-FFF2-40B4-BE49-F238E27FC236}">
              <a16:creationId xmlns:a16="http://schemas.microsoft.com/office/drawing/2014/main" id="{5E77042C-18A8-42BE-85D4-56FCEE140A4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5" name="AutoShape 3" descr="(question)">
          <a:extLst>
            <a:ext uri="{FF2B5EF4-FFF2-40B4-BE49-F238E27FC236}">
              <a16:creationId xmlns:a16="http://schemas.microsoft.com/office/drawing/2014/main" id="{13398473-E395-425B-B551-A65EA06278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6" name="AutoShape 3" descr="(question)">
          <a:extLst>
            <a:ext uri="{FF2B5EF4-FFF2-40B4-BE49-F238E27FC236}">
              <a16:creationId xmlns:a16="http://schemas.microsoft.com/office/drawing/2014/main" id="{6A5A38B8-10F7-4700-AAE1-03C9AE6FF9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7" name="AutoShape 3" descr="(question)">
          <a:extLst>
            <a:ext uri="{FF2B5EF4-FFF2-40B4-BE49-F238E27FC236}">
              <a16:creationId xmlns:a16="http://schemas.microsoft.com/office/drawing/2014/main" id="{B926E543-36BF-4544-A539-2009D2322B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8" name="AutoShape 3" descr="(question)">
          <a:extLst>
            <a:ext uri="{FF2B5EF4-FFF2-40B4-BE49-F238E27FC236}">
              <a16:creationId xmlns:a16="http://schemas.microsoft.com/office/drawing/2014/main" id="{5CBFE02D-0F27-40B7-9CE5-2B2E567384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9" name="AutoShape 3" descr="(question)">
          <a:extLst>
            <a:ext uri="{FF2B5EF4-FFF2-40B4-BE49-F238E27FC236}">
              <a16:creationId xmlns:a16="http://schemas.microsoft.com/office/drawing/2014/main" id="{1DF8AE44-9DA3-45EF-9BDD-35C7D35D6C3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0" name="AutoShape 3" descr="(question)">
          <a:extLst>
            <a:ext uri="{FF2B5EF4-FFF2-40B4-BE49-F238E27FC236}">
              <a16:creationId xmlns:a16="http://schemas.microsoft.com/office/drawing/2014/main" id="{47DA3C82-D92F-46A7-A7F3-C05A7E3AC9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1" name="AutoShape 3" descr="(question)">
          <a:extLst>
            <a:ext uri="{FF2B5EF4-FFF2-40B4-BE49-F238E27FC236}">
              <a16:creationId xmlns:a16="http://schemas.microsoft.com/office/drawing/2014/main" id="{965E44CD-72B8-4B78-B6FC-DC87CCEEF7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2" name="AutoShape 3" descr="(question)">
          <a:extLst>
            <a:ext uri="{FF2B5EF4-FFF2-40B4-BE49-F238E27FC236}">
              <a16:creationId xmlns:a16="http://schemas.microsoft.com/office/drawing/2014/main" id="{590DBF0E-23A9-44D4-993A-534BAA8B79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953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3" name="AutoShape 3" descr="(question)">
          <a:extLst>
            <a:ext uri="{FF2B5EF4-FFF2-40B4-BE49-F238E27FC236}">
              <a16:creationId xmlns:a16="http://schemas.microsoft.com/office/drawing/2014/main" id="{B9F5949D-F3EE-46D2-9AB9-86834862E7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4" name="AutoShape 3" descr="(question)">
          <a:extLst>
            <a:ext uri="{FF2B5EF4-FFF2-40B4-BE49-F238E27FC236}">
              <a16:creationId xmlns:a16="http://schemas.microsoft.com/office/drawing/2014/main" id="{AB4FAED9-C6E4-4384-B108-90300979B8E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5" name="AutoShape 3" descr="(question)">
          <a:extLst>
            <a:ext uri="{FF2B5EF4-FFF2-40B4-BE49-F238E27FC236}">
              <a16:creationId xmlns:a16="http://schemas.microsoft.com/office/drawing/2014/main" id="{DF7C3269-0843-4146-8DF8-4757CD6C4F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6" name="AutoShape 3" descr="(question)">
          <a:extLst>
            <a:ext uri="{FF2B5EF4-FFF2-40B4-BE49-F238E27FC236}">
              <a16:creationId xmlns:a16="http://schemas.microsoft.com/office/drawing/2014/main" id="{1BFDFF38-3A5F-4F62-ACE7-4E9B0795EE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7" name="AutoShape 3" descr="(question)">
          <a:extLst>
            <a:ext uri="{FF2B5EF4-FFF2-40B4-BE49-F238E27FC236}">
              <a16:creationId xmlns:a16="http://schemas.microsoft.com/office/drawing/2014/main" id="{AC1CDB9D-1F07-4F60-B697-A75DB00E84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8" name="AutoShape 3" descr="(question)">
          <a:extLst>
            <a:ext uri="{FF2B5EF4-FFF2-40B4-BE49-F238E27FC236}">
              <a16:creationId xmlns:a16="http://schemas.microsoft.com/office/drawing/2014/main" id="{555F6AB0-A92B-4256-B9DA-59BBE668B4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9" name="AutoShape 3" descr="(question)">
          <a:extLst>
            <a:ext uri="{FF2B5EF4-FFF2-40B4-BE49-F238E27FC236}">
              <a16:creationId xmlns:a16="http://schemas.microsoft.com/office/drawing/2014/main" id="{084BCDAE-5643-4F9E-9249-4D7CE8C4958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0" name="AutoShape 3" descr="(question)">
          <a:extLst>
            <a:ext uri="{FF2B5EF4-FFF2-40B4-BE49-F238E27FC236}">
              <a16:creationId xmlns:a16="http://schemas.microsoft.com/office/drawing/2014/main" id="{C5D348C1-F77E-4EA5-BC88-16D3F4B6FB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1" name="AutoShape 3" descr="(question)">
          <a:extLst>
            <a:ext uri="{FF2B5EF4-FFF2-40B4-BE49-F238E27FC236}">
              <a16:creationId xmlns:a16="http://schemas.microsoft.com/office/drawing/2014/main" id="{0A45392D-C2B2-4B95-9815-FB49CCD069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2" name="AutoShape 3" descr="(question)">
          <a:extLst>
            <a:ext uri="{FF2B5EF4-FFF2-40B4-BE49-F238E27FC236}">
              <a16:creationId xmlns:a16="http://schemas.microsoft.com/office/drawing/2014/main" id="{0465AAB9-A486-4BCA-99B7-DAFFF7989E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3" name="AutoShape 3" descr="(question)">
          <a:extLst>
            <a:ext uri="{FF2B5EF4-FFF2-40B4-BE49-F238E27FC236}">
              <a16:creationId xmlns:a16="http://schemas.microsoft.com/office/drawing/2014/main" id="{1C743161-BFF0-4E16-9971-6EE4C09E03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4" name="AutoShape 3" descr="(question)">
          <a:extLst>
            <a:ext uri="{FF2B5EF4-FFF2-40B4-BE49-F238E27FC236}">
              <a16:creationId xmlns:a16="http://schemas.microsoft.com/office/drawing/2014/main" id="{A66EC3CC-FA51-45E0-BCED-653D3FF25E4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5" name="AutoShape 3" descr="(question)">
          <a:extLst>
            <a:ext uri="{FF2B5EF4-FFF2-40B4-BE49-F238E27FC236}">
              <a16:creationId xmlns:a16="http://schemas.microsoft.com/office/drawing/2014/main" id="{0448333F-B499-450B-82B2-F58B2B8D6F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6" name="AutoShape 3" descr="(question)">
          <a:extLst>
            <a:ext uri="{FF2B5EF4-FFF2-40B4-BE49-F238E27FC236}">
              <a16:creationId xmlns:a16="http://schemas.microsoft.com/office/drawing/2014/main" id="{744DD8CC-FD18-4CA9-91EF-EA932A8858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7" name="AutoShape 3" descr="(question)">
          <a:extLst>
            <a:ext uri="{FF2B5EF4-FFF2-40B4-BE49-F238E27FC236}">
              <a16:creationId xmlns:a16="http://schemas.microsoft.com/office/drawing/2014/main" id="{F3500B33-9AEE-457E-A38A-4E41AD1900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8" name="AutoShape 3" descr="(question)">
          <a:extLst>
            <a:ext uri="{FF2B5EF4-FFF2-40B4-BE49-F238E27FC236}">
              <a16:creationId xmlns:a16="http://schemas.microsoft.com/office/drawing/2014/main" id="{F8CEA84E-DF2A-4C97-8277-799C842D83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9" name="AutoShape 3" descr="(question)">
          <a:extLst>
            <a:ext uri="{FF2B5EF4-FFF2-40B4-BE49-F238E27FC236}">
              <a16:creationId xmlns:a16="http://schemas.microsoft.com/office/drawing/2014/main" id="{C64C5B58-1384-4E04-A4F8-9316317B3B3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0" name="AutoShape 3" descr="(question)">
          <a:extLst>
            <a:ext uri="{FF2B5EF4-FFF2-40B4-BE49-F238E27FC236}">
              <a16:creationId xmlns:a16="http://schemas.microsoft.com/office/drawing/2014/main" id="{D510D395-09C7-433D-94DB-CA866A3399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1" name="AutoShape 3" descr="(question)">
          <a:extLst>
            <a:ext uri="{FF2B5EF4-FFF2-40B4-BE49-F238E27FC236}">
              <a16:creationId xmlns:a16="http://schemas.microsoft.com/office/drawing/2014/main" id="{3E5FEB1B-8F86-4A25-97D2-53B272740A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2" name="AutoShape 3" descr="(question)">
          <a:extLst>
            <a:ext uri="{FF2B5EF4-FFF2-40B4-BE49-F238E27FC236}">
              <a16:creationId xmlns:a16="http://schemas.microsoft.com/office/drawing/2014/main" id="{6E73C5BB-3B70-4AB0-A22E-A608B746D1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3" name="AutoShape 3" descr="(question)">
          <a:extLst>
            <a:ext uri="{FF2B5EF4-FFF2-40B4-BE49-F238E27FC236}">
              <a16:creationId xmlns:a16="http://schemas.microsoft.com/office/drawing/2014/main" id="{BF830737-6122-44B6-A5A0-C1E9FBFE7E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4" name="AutoShape 3" descr="(question)">
          <a:extLst>
            <a:ext uri="{FF2B5EF4-FFF2-40B4-BE49-F238E27FC236}">
              <a16:creationId xmlns:a16="http://schemas.microsoft.com/office/drawing/2014/main" id="{EB975552-F3DC-4EFE-B243-03EB10C4F90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5" name="AutoShape 3" descr="(question)">
          <a:extLst>
            <a:ext uri="{FF2B5EF4-FFF2-40B4-BE49-F238E27FC236}">
              <a16:creationId xmlns:a16="http://schemas.microsoft.com/office/drawing/2014/main" id="{9BE77D04-EB89-429A-A7EE-F5DFA9C860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6" name="AutoShape 3" descr="(question)">
          <a:extLst>
            <a:ext uri="{FF2B5EF4-FFF2-40B4-BE49-F238E27FC236}">
              <a16:creationId xmlns:a16="http://schemas.microsoft.com/office/drawing/2014/main" id="{CDD57B52-4F23-447D-9607-6555CB2CD2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7" name="AutoShape 3" descr="(question)">
          <a:extLst>
            <a:ext uri="{FF2B5EF4-FFF2-40B4-BE49-F238E27FC236}">
              <a16:creationId xmlns:a16="http://schemas.microsoft.com/office/drawing/2014/main" id="{F5763670-EC50-451C-B9C1-F106795564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8" name="AutoShape 3" descr="(question)">
          <a:extLst>
            <a:ext uri="{FF2B5EF4-FFF2-40B4-BE49-F238E27FC236}">
              <a16:creationId xmlns:a16="http://schemas.microsoft.com/office/drawing/2014/main" id="{7F086C54-8411-47FE-943A-17153B2F70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9" name="AutoShape 3" descr="(question)">
          <a:extLst>
            <a:ext uri="{FF2B5EF4-FFF2-40B4-BE49-F238E27FC236}">
              <a16:creationId xmlns:a16="http://schemas.microsoft.com/office/drawing/2014/main" id="{2B23F0AF-D82B-44D7-AB6B-1A073FF19F7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0" name="AutoShape 3" descr="(question)">
          <a:extLst>
            <a:ext uri="{FF2B5EF4-FFF2-40B4-BE49-F238E27FC236}">
              <a16:creationId xmlns:a16="http://schemas.microsoft.com/office/drawing/2014/main" id="{941790AC-C6BF-4B64-88D8-C777879078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1" name="AutoShape 3" descr="(question)">
          <a:extLst>
            <a:ext uri="{FF2B5EF4-FFF2-40B4-BE49-F238E27FC236}">
              <a16:creationId xmlns:a16="http://schemas.microsoft.com/office/drawing/2014/main" id="{CC2E7F2C-9E2D-4F92-938B-EBF0478D0C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2" name="AutoShape 3" descr="(question)">
          <a:extLst>
            <a:ext uri="{FF2B5EF4-FFF2-40B4-BE49-F238E27FC236}">
              <a16:creationId xmlns:a16="http://schemas.microsoft.com/office/drawing/2014/main" id="{F8653D7C-B11F-4B7E-AF27-580C8FD681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3" name="AutoShape 3" descr="(question)">
          <a:extLst>
            <a:ext uri="{FF2B5EF4-FFF2-40B4-BE49-F238E27FC236}">
              <a16:creationId xmlns:a16="http://schemas.microsoft.com/office/drawing/2014/main" id="{891B8F91-FC23-404D-956E-2158F89F93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4" name="AutoShape 3" descr="(question)">
          <a:extLst>
            <a:ext uri="{FF2B5EF4-FFF2-40B4-BE49-F238E27FC236}">
              <a16:creationId xmlns:a16="http://schemas.microsoft.com/office/drawing/2014/main" id="{B9DADB49-E035-4DDC-829B-2257F998506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5" name="AutoShape 3" descr="(question)">
          <a:extLst>
            <a:ext uri="{FF2B5EF4-FFF2-40B4-BE49-F238E27FC236}">
              <a16:creationId xmlns:a16="http://schemas.microsoft.com/office/drawing/2014/main" id="{05FAC8E4-0633-450F-AE8A-83B8DFF1DC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6" name="AutoShape 3" descr="(question)">
          <a:extLst>
            <a:ext uri="{FF2B5EF4-FFF2-40B4-BE49-F238E27FC236}">
              <a16:creationId xmlns:a16="http://schemas.microsoft.com/office/drawing/2014/main" id="{5786BC03-AD22-4099-A3DD-CA14AD4D70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7" name="AutoShape 3" descr="(question)">
          <a:extLst>
            <a:ext uri="{FF2B5EF4-FFF2-40B4-BE49-F238E27FC236}">
              <a16:creationId xmlns:a16="http://schemas.microsoft.com/office/drawing/2014/main" id="{6D44C208-E3C7-4EEF-8BF4-FBB401058C3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8" name="AutoShape 3" descr="(question)">
          <a:extLst>
            <a:ext uri="{FF2B5EF4-FFF2-40B4-BE49-F238E27FC236}">
              <a16:creationId xmlns:a16="http://schemas.microsoft.com/office/drawing/2014/main" id="{F8AAC3D4-ADEF-4F88-AAF4-D2931A1903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9" name="AutoShape 3" descr="(question)">
          <a:extLst>
            <a:ext uri="{FF2B5EF4-FFF2-40B4-BE49-F238E27FC236}">
              <a16:creationId xmlns:a16="http://schemas.microsoft.com/office/drawing/2014/main" id="{13D52892-7BFC-4FCC-8B49-D1F8CD995F5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0" name="AutoShape 3" descr="(question)">
          <a:extLst>
            <a:ext uri="{FF2B5EF4-FFF2-40B4-BE49-F238E27FC236}">
              <a16:creationId xmlns:a16="http://schemas.microsoft.com/office/drawing/2014/main" id="{0B4DFA00-999C-44C0-8663-3205313EFD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1" name="AutoShape 3" descr="(question)">
          <a:extLst>
            <a:ext uri="{FF2B5EF4-FFF2-40B4-BE49-F238E27FC236}">
              <a16:creationId xmlns:a16="http://schemas.microsoft.com/office/drawing/2014/main" id="{EDD9D740-3CF5-49FB-9208-88439A7A3E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2" name="AutoShape 3" descr="(question)">
          <a:extLst>
            <a:ext uri="{FF2B5EF4-FFF2-40B4-BE49-F238E27FC236}">
              <a16:creationId xmlns:a16="http://schemas.microsoft.com/office/drawing/2014/main" id="{2DF99B9E-51C6-423C-AB32-4ECAD76714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3" name="AutoShape 3" descr="(question)">
          <a:extLst>
            <a:ext uri="{FF2B5EF4-FFF2-40B4-BE49-F238E27FC236}">
              <a16:creationId xmlns:a16="http://schemas.microsoft.com/office/drawing/2014/main" id="{A106C760-A48A-4E6B-9CAC-FAEE430CD4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4" name="AutoShape 3" descr="(question)">
          <a:extLst>
            <a:ext uri="{FF2B5EF4-FFF2-40B4-BE49-F238E27FC236}">
              <a16:creationId xmlns:a16="http://schemas.microsoft.com/office/drawing/2014/main" id="{1F8BE973-826D-42A7-AB47-C2A8C3F0485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5" name="AutoShape 3" descr="(question)">
          <a:extLst>
            <a:ext uri="{FF2B5EF4-FFF2-40B4-BE49-F238E27FC236}">
              <a16:creationId xmlns:a16="http://schemas.microsoft.com/office/drawing/2014/main" id="{B4AC6E89-F9E4-492F-BFF2-2620BC7ABA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6" name="AutoShape 3" descr="(question)">
          <a:extLst>
            <a:ext uri="{FF2B5EF4-FFF2-40B4-BE49-F238E27FC236}">
              <a16:creationId xmlns:a16="http://schemas.microsoft.com/office/drawing/2014/main" id="{6A89306D-0153-4C9B-82FB-B988F6BC53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7" name="AutoShape 3" descr="(question)">
          <a:extLst>
            <a:ext uri="{FF2B5EF4-FFF2-40B4-BE49-F238E27FC236}">
              <a16:creationId xmlns:a16="http://schemas.microsoft.com/office/drawing/2014/main" id="{FD7E32BA-766E-4BFE-B4FC-7D574826E5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14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38" name="AutoShape 3" descr="(question)">
          <a:extLst>
            <a:ext uri="{FF2B5EF4-FFF2-40B4-BE49-F238E27FC236}">
              <a16:creationId xmlns:a16="http://schemas.microsoft.com/office/drawing/2014/main" id="{2801C1E9-3EF3-48E5-8F41-9A9789ACB7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39" name="AutoShape 3" descr="(question)">
          <a:extLst>
            <a:ext uri="{FF2B5EF4-FFF2-40B4-BE49-F238E27FC236}">
              <a16:creationId xmlns:a16="http://schemas.microsoft.com/office/drawing/2014/main" id="{2C8F88F4-AF54-4726-BE0B-2612C06185D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0" name="AutoShape 3" descr="(question)">
          <a:extLst>
            <a:ext uri="{FF2B5EF4-FFF2-40B4-BE49-F238E27FC236}">
              <a16:creationId xmlns:a16="http://schemas.microsoft.com/office/drawing/2014/main" id="{9DD169BF-3E67-4B81-9CD5-1773764149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1" name="AutoShape 3" descr="(question)">
          <a:extLst>
            <a:ext uri="{FF2B5EF4-FFF2-40B4-BE49-F238E27FC236}">
              <a16:creationId xmlns:a16="http://schemas.microsoft.com/office/drawing/2014/main" id="{8E21D234-9164-4648-B42C-A5E7B8FDFD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2" name="AutoShape 3" descr="(question)">
          <a:extLst>
            <a:ext uri="{FF2B5EF4-FFF2-40B4-BE49-F238E27FC236}">
              <a16:creationId xmlns:a16="http://schemas.microsoft.com/office/drawing/2014/main" id="{FF1EC191-4D69-439F-96E9-5B24620341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3" name="AutoShape 3" descr="(question)">
          <a:extLst>
            <a:ext uri="{FF2B5EF4-FFF2-40B4-BE49-F238E27FC236}">
              <a16:creationId xmlns:a16="http://schemas.microsoft.com/office/drawing/2014/main" id="{14D835AB-6896-45E8-9C8E-D211B5C0820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4" name="AutoShape 3" descr="(question)">
          <a:extLst>
            <a:ext uri="{FF2B5EF4-FFF2-40B4-BE49-F238E27FC236}">
              <a16:creationId xmlns:a16="http://schemas.microsoft.com/office/drawing/2014/main" id="{9A615D65-B06A-49DD-BBC2-82155338E10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5" name="AutoShape 3" descr="(question)">
          <a:extLst>
            <a:ext uri="{FF2B5EF4-FFF2-40B4-BE49-F238E27FC236}">
              <a16:creationId xmlns:a16="http://schemas.microsoft.com/office/drawing/2014/main" id="{C76B70D8-FAEA-493A-A113-6A24302546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6" name="AutoShape 3" descr="(question)">
          <a:extLst>
            <a:ext uri="{FF2B5EF4-FFF2-40B4-BE49-F238E27FC236}">
              <a16:creationId xmlns:a16="http://schemas.microsoft.com/office/drawing/2014/main" id="{56FC2969-C112-42EF-9DCB-28ED0DB702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7" name="AutoShape 3" descr="(question)">
          <a:extLst>
            <a:ext uri="{FF2B5EF4-FFF2-40B4-BE49-F238E27FC236}">
              <a16:creationId xmlns:a16="http://schemas.microsoft.com/office/drawing/2014/main" id="{E94D701E-9E33-47A0-8EB9-1B3FC0A57E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8" name="AutoShape 3" descr="(question)">
          <a:extLst>
            <a:ext uri="{FF2B5EF4-FFF2-40B4-BE49-F238E27FC236}">
              <a16:creationId xmlns:a16="http://schemas.microsoft.com/office/drawing/2014/main" id="{F0B61266-5C37-4A29-89A5-1B9D0B6B88B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9" name="AutoShape 3" descr="(question)">
          <a:extLst>
            <a:ext uri="{FF2B5EF4-FFF2-40B4-BE49-F238E27FC236}">
              <a16:creationId xmlns:a16="http://schemas.microsoft.com/office/drawing/2014/main" id="{2DD1AE85-8F72-45FB-AD9B-CC301C50617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0" name="AutoShape 3" descr="(question)">
          <a:extLst>
            <a:ext uri="{FF2B5EF4-FFF2-40B4-BE49-F238E27FC236}">
              <a16:creationId xmlns:a16="http://schemas.microsoft.com/office/drawing/2014/main" id="{802403D1-042C-49BA-9F96-446F55287B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1" name="AutoShape 3" descr="(question)">
          <a:extLst>
            <a:ext uri="{FF2B5EF4-FFF2-40B4-BE49-F238E27FC236}">
              <a16:creationId xmlns:a16="http://schemas.microsoft.com/office/drawing/2014/main" id="{89944596-F0B3-44AD-AAC1-743911AA32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2" name="AutoShape 3" descr="(question)">
          <a:extLst>
            <a:ext uri="{FF2B5EF4-FFF2-40B4-BE49-F238E27FC236}">
              <a16:creationId xmlns:a16="http://schemas.microsoft.com/office/drawing/2014/main" id="{E884A975-07BB-43F0-8BD9-506ADD64CF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3" name="AutoShape 3" descr="(question)">
          <a:extLst>
            <a:ext uri="{FF2B5EF4-FFF2-40B4-BE49-F238E27FC236}">
              <a16:creationId xmlns:a16="http://schemas.microsoft.com/office/drawing/2014/main" id="{31059F39-A967-420D-8E05-F8863F0FFD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4" name="AutoShape 3" descr="(question)">
          <a:extLst>
            <a:ext uri="{FF2B5EF4-FFF2-40B4-BE49-F238E27FC236}">
              <a16:creationId xmlns:a16="http://schemas.microsoft.com/office/drawing/2014/main" id="{48954DF5-8162-4B00-9D9B-AEAF6E179BE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5" name="AutoShape 3" descr="(question)">
          <a:extLst>
            <a:ext uri="{FF2B5EF4-FFF2-40B4-BE49-F238E27FC236}">
              <a16:creationId xmlns:a16="http://schemas.microsoft.com/office/drawing/2014/main" id="{6705F1B5-5B8C-4065-84E0-8C9611DCBC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6" name="AutoShape 3" descr="(question)">
          <a:extLst>
            <a:ext uri="{FF2B5EF4-FFF2-40B4-BE49-F238E27FC236}">
              <a16:creationId xmlns:a16="http://schemas.microsoft.com/office/drawing/2014/main" id="{5EBACE1D-4149-41C6-AB2F-8231E56906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7" name="AutoShape 3" descr="(question)">
          <a:extLst>
            <a:ext uri="{FF2B5EF4-FFF2-40B4-BE49-F238E27FC236}">
              <a16:creationId xmlns:a16="http://schemas.microsoft.com/office/drawing/2014/main" id="{70046645-0CA9-4A90-B715-76C1EE3084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8" name="AutoShape 3" descr="(question)">
          <a:extLst>
            <a:ext uri="{FF2B5EF4-FFF2-40B4-BE49-F238E27FC236}">
              <a16:creationId xmlns:a16="http://schemas.microsoft.com/office/drawing/2014/main" id="{3B44C55E-FEF5-4AFA-A3CC-D15E5A05FC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9" name="AutoShape 3" descr="(question)">
          <a:extLst>
            <a:ext uri="{FF2B5EF4-FFF2-40B4-BE49-F238E27FC236}">
              <a16:creationId xmlns:a16="http://schemas.microsoft.com/office/drawing/2014/main" id="{DC9DA1ED-14C1-4D95-AA26-351C7E96200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0" name="AutoShape 3" descr="(question)">
          <a:extLst>
            <a:ext uri="{FF2B5EF4-FFF2-40B4-BE49-F238E27FC236}">
              <a16:creationId xmlns:a16="http://schemas.microsoft.com/office/drawing/2014/main" id="{73D1E5CE-3E5A-406F-B71C-D5E878757E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1" name="AutoShape 3" descr="(question)">
          <a:extLst>
            <a:ext uri="{FF2B5EF4-FFF2-40B4-BE49-F238E27FC236}">
              <a16:creationId xmlns:a16="http://schemas.microsoft.com/office/drawing/2014/main" id="{7C056526-3AAA-4A78-B8A7-64950F735B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2" name="AutoShape 3" descr="(question)">
          <a:extLst>
            <a:ext uri="{FF2B5EF4-FFF2-40B4-BE49-F238E27FC236}">
              <a16:creationId xmlns:a16="http://schemas.microsoft.com/office/drawing/2014/main" id="{1D1EA301-0E2E-4EA1-A745-0A7A4BF1F2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3" name="AutoShape 3" descr="(question)">
          <a:extLst>
            <a:ext uri="{FF2B5EF4-FFF2-40B4-BE49-F238E27FC236}">
              <a16:creationId xmlns:a16="http://schemas.microsoft.com/office/drawing/2014/main" id="{1F94E728-2FBB-475E-BEF8-FCC9DBF87D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4" name="AutoShape 3" descr="(question)">
          <a:extLst>
            <a:ext uri="{FF2B5EF4-FFF2-40B4-BE49-F238E27FC236}">
              <a16:creationId xmlns:a16="http://schemas.microsoft.com/office/drawing/2014/main" id="{7F3BDE7D-F96D-4F1C-B827-ECE1100214A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5" name="AutoShape 3" descr="(question)">
          <a:extLst>
            <a:ext uri="{FF2B5EF4-FFF2-40B4-BE49-F238E27FC236}">
              <a16:creationId xmlns:a16="http://schemas.microsoft.com/office/drawing/2014/main" id="{22DA9123-DB15-4EEA-A5AE-8D49EF90F1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6" name="AutoShape 3" descr="(question)">
          <a:extLst>
            <a:ext uri="{FF2B5EF4-FFF2-40B4-BE49-F238E27FC236}">
              <a16:creationId xmlns:a16="http://schemas.microsoft.com/office/drawing/2014/main" id="{59D848BF-4D32-45B5-9C00-4A61D3C331A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7" name="AutoShape 3" descr="(question)">
          <a:extLst>
            <a:ext uri="{FF2B5EF4-FFF2-40B4-BE49-F238E27FC236}">
              <a16:creationId xmlns:a16="http://schemas.microsoft.com/office/drawing/2014/main" id="{D24F3124-FB2E-4FD5-99CD-54C3B1226C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8" name="AutoShape 3" descr="(question)">
          <a:extLst>
            <a:ext uri="{FF2B5EF4-FFF2-40B4-BE49-F238E27FC236}">
              <a16:creationId xmlns:a16="http://schemas.microsoft.com/office/drawing/2014/main" id="{3391C950-FECA-4CEE-874A-2D40C17DF6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9" name="AutoShape 3" descr="(question)">
          <a:extLst>
            <a:ext uri="{FF2B5EF4-FFF2-40B4-BE49-F238E27FC236}">
              <a16:creationId xmlns:a16="http://schemas.microsoft.com/office/drawing/2014/main" id="{172DFCFB-1CD0-4B77-8698-7F2585332DB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0" name="AutoShape 3" descr="(question)">
          <a:extLst>
            <a:ext uri="{FF2B5EF4-FFF2-40B4-BE49-F238E27FC236}">
              <a16:creationId xmlns:a16="http://schemas.microsoft.com/office/drawing/2014/main" id="{7C4359BB-EA58-4B18-B866-D32B53B907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1" name="AutoShape 3" descr="(question)">
          <a:extLst>
            <a:ext uri="{FF2B5EF4-FFF2-40B4-BE49-F238E27FC236}">
              <a16:creationId xmlns:a16="http://schemas.microsoft.com/office/drawing/2014/main" id="{DF559AE7-284F-465C-AF69-53CE50A20F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2" name="AutoShape 3" descr="(question)">
          <a:extLst>
            <a:ext uri="{FF2B5EF4-FFF2-40B4-BE49-F238E27FC236}">
              <a16:creationId xmlns:a16="http://schemas.microsoft.com/office/drawing/2014/main" id="{9C392481-C58C-409E-8992-3E6747B93B2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3" name="AutoShape 3" descr="(question)">
          <a:extLst>
            <a:ext uri="{FF2B5EF4-FFF2-40B4-BE49-F238E27FC236}">
              <a16:creationId xmlns:a16="http://schemas.microsoft.com/office/drawing/2014/main" id="{CA8FE94B-EF76-4176-96D2-2D69AE9E87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4" name="AutoShape 3" descr="(question)">
          <a:extLst>
            <a:ext uri="{FF2B5EF4-FFF2-40B4-BE49-F238E27FC236}">
              <a16:creationId xmlns:a16="http://schemas.microsoft.com/office/drawing/2014/main" id="{241ABE0E-0303-4468-B930-718DC63A9A7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5" name="AutoShape 3" descr="(question)">
          <a:extLst>
            <a:ext uri="{FF2B5EF4-FFF2-40B4-BE49-F238E27FC236}">
              <a16:creationId xmlns:a16="http://schemas.microsoft.com/office/drawing/2014/main" id="{7EC46C3F-1535-46DD-8A38-E651A651BB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6" name="AutoShape 3" descr="(question)">
          <a:extLst>
            <a:ext uri="{FF2B5EF4-FFF2-40B4-BE49-F238E27FC236}">
              <a16:creationId xmlns:a16="http://schemas.microsoft.com/office/drawing/2014/main" id="{E5EAF714-6F6D-46B4-8706-A119C01766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7" name="AutoShape 3" descr="(question)">
          <a:extLst>
            <a:ext uri="{FF2B5EF4-FFF2-40B4-BE49-F238E27FC236}">
              <a16:creationId xmlns:a16="http://schemas.microsoft.com/office/drawing/2014/main" id="{0907A23E-DEBF-47A6-9588-F5CA549B50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8" name="AutoShape 3" descr="(question)">
          <a:extLst>
            <a:ext uri="{FF2B5EF4-FFF2-40B4-BE49-F238E27FC236}">
              <a16:creationId xmlns:a16="http://schemas.microsoft.com/office/drawing/2014/main" id="{8B061CB8-82E4-4062-A9F7-184ADFBB86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9" name="AutoShape 3" descr="(question)">
          <a:extLst>
            <a:ext uri="{FF2B5EF4-FFF2-40B4-BE49-F238E27FC236}">
              <a16:creationId xmlns:a16="http://schemas.microsoft.com/office/drawing/2014/main" id="{4B7E18FC-51C7-4024-8BFA-54DFF3B569D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0" name="AutoShape 3" descr="(question)">
          <a:extLst>
            <a:ext uri="{FF2B5EF4-FFF2-40B4-BE49-F238E27FC236}">
              <a16:creationId xmlns:a16="http://schemas.microsoft.com/office/drawing/2014/main" id="{04758B73-09A7-43EB-92AD-E1A6235440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1" name="AutoShape 3" descr="(question)">
          <a:extLst>
            <a:ext uri="{FF2B5EF4-FFF2-40B4-BE49-F238E27FC236}">
              <a16:creationId xmlns:a16="http://schemas.microsoft.com/office/drawing/2014/main" id="{C4AFE7A4-CE60-4DB9-BBAB-F407D1422F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2" name="AutoShape 3" descr="(question)">
          <a:extLst>
            <a:ext uri="{FF2B5EF4-FFF2-40B4-BE49-F238E27FC236}">
              <a16:creationId xmlns:a16="http://schemas.microsoft.com/office/drawing/2014/main" id="{F3F86DB6-0009-48CE-B726-5E62846FBC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334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3" name="AutoShape 3" descr="(question)">
          <a:extLst>
            <a:ext uri="{FF2B5EF4-FFF2-40B4-BE49-F238E27FC236}">
              <a16:creationId xmlns:a16="http://schemas.microsoft.com/office/drawing/2014/main" id="{42377840-96CC-4B4F-A2FF-ED4A423B3A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4" name="AutoShape 3" descr="(question)">
          <a:extLst>
            <a:ext uri="{FF2B5EF4-FFF2-40B4-BE49-F238E27FC236}">
              <a16:creationId xmlns:a16="http://schemas.microsoft.com/office/drawing/2014/main" id="{3E192C8B-B988-4196-9D2C-0C32BAB5790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5" name="AutoShape 3" descr="(question)">
          <a:extLst>
            <a:ext uri="{FF2B5EF4-FFF2-40B4-BE49-F238E27FC236}">
              <a16:creationId xmlns:a16="http://schemas.microsoft.com/office/drawing/2014/main" id="{A90D5898-BC59-4C71-A56D-B66681C9FF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6" name="AutoShape 3" descr="(question)">
          <a:extLst>
            <a:ext uri="{FF2B5EF4-FFF2-40B4-BE49-F238E27FC236}">
              <a16:creationId xmlns:a16="http://schemas.microsoft.com/office/drawing/2014/main" id="{2BCC0B2E-2575-4728-AA53-B79CFABE3A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7" name="AutoShape 3" descr="(question)">
          <a:extLst>
            <a:ext uri="{FF2B5EF4-FFF2-40B4-BE49-F238E27FC236}">
              <a16:creationId xmlns:a16="http://schemas.microsoft.com/office/drawing/2014/main" id="{D0970BD8-C80A-4FA0-AAB4-DBCE0A5AEF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8" name="AutoShape 3" descr="(question)">
          <a:extLst>
            <a:ext uri="{FF2B5EF4-FFF2-40B4-BE49-F238E27FC236}">
              <a16:creationId xmlns:a16="http://schemas.microsoft.com/office/drawing/2014/main" id="{A2E8997A-E5A3-49EB-B645-264CC95C85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9" name="AutoShape 3" descr="(question)">
          <a:extLst>
            <a:ext uri="{FF2B5EF4-FFF2-40B4-BE49-F238E27FC236}">
              <a16:creationId xmlns:a16="http://schemas.microsoft.com/office/drawing/2014/main" id="{85EDE668-94B9-4016-9A2C-94DAB75F10C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0" name="AutoShape 3" descr="(question)">
          <a:extLst>
            <a:ext uri="{FF2B5EF4-FFF2-40B4-BE49-F238E27FC236}">
              <a16:creationId xmlns:a16="http://schemas.microsoft.com/office/drawing/2014/main" id="{3163C65F-418F-475F-9705-18B58CE0D1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1" name="AutoShape 3" descr="(question)">
          <a:extLst>
            <a:ext uri="{FF2B5EF4-FFF2-40B4-BE49-F238E27FC236}">
              <a16:creationId xmlns:a16="http://schemas.microsoft.com/office/drawing/2014/main" id="{D058E631-50DA-4732-A80A-2406470A00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2" name="AutoShape 3" descr="(question)">
          <a:extLst>
            <a:ext uri="{FF2B5EF4-FFF2-40B4-BE49-F238E27FC236}">
              <a16:creationId xmlns:a16="http://schemas.microsoft.com/office/drawing/2014/main" id="{FF94D26E-CB53-41D0-8773-5B80AE93A6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3" name="AutoShape 3" descr="(question)">
          <a:extLst>
            <a:ext uri="{FF2B5EF4-FFF2-40B4-BE49-F238E27FC236}">
              <a16:creationId xmlns:a16="http://schemas.microsoft.com/office/drawing/2014/main" id="{8BBD9174-32E0-437F-950F-8546FA469E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4" name="AutoShape 3" descr="(question)">
          <a:extLst>
            <a:ext uri="{FF2B5EF4-FFF2-40B4-BE49-F238E27FC236}">
              <a16:creationId xmlns:a16="http://schemas.microsoft.com/office/drawing/2014/main" id="{F44FEA30-18FE-4315-94B5-CB9557CCF55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5" name="AutoShape 3" descr="(question)">
          <a:extLst>
            <a:ext uri="{FF2B5EF4-FFF2-40B4-BE49-F238E27FC236}">
              <a16:creationId xmlns:a16="http://schemas.microsoft.com/office/drawing/2014/main" id="{89C92270-6F7F-4897-832D-46F42E9A67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6" name="AutoShape 3" descr="(question)">
          <a:extLst>
            <a:ext uri="{FF2B5EF4-FFF2-40B4-BE49-F238E27FC236}">
              <a16:creationId xmlns:a16="http://schemas.microsoft.com/office/drawing/2014/main" id="{82EA2AE3-2800-45DF-87AB-BB163E1B94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7" name="AutoShape 3" descr="(question)">
          <a:extLst>
            <a:ext uri="{FF2B5EF4-FFF2-40B4-BE49-F238E27FC236}">
              <a16:creationId xmlns:a16="http://schemas.microsoft.com/office/drawing/2014/main" id="{0EF6B530-FCCB-4469-BF6C-4495A1635F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8" name="AutoShape 3" descr="(question)">
          <a:extLst>
            <a:ext uri="{FF2B5EF4-FFF2-40B4-BE49-F238E27FC236}">
              <a16:creationId xmlns:a16="http://schemas.microsoft.com/office/drawing/2014/main" id="{355D9884-6BF5-4906-AAFF-16216DDED49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9" name="AutoShape 3" descr="(question)">
          <a:extLst>
            <a:ext uri="{FF2B5EF4-FFF2-40B4-BE49-F238E27FC236}">
              <a16:creationId xmlns:a16="http://schemas.microsoft.com/office/drawing/2014/main" id="{2A41CA45-FF8E-4298-91C3-80837B21FB1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0" name="AutoShape 3" descr="(question)">
          <a:extLst>
            <a:ext uri="{FF2B5EF4-FFF2-40B4-BE49-F238E27FC236}">
              <a16:creationId xmlns:a16="http://schemas.microsoft.com/office/drawing/2014/main" id="{25FF6B92-D7C1-429D-AAF1-CB0EEE271F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1" name="AutoShape 3" descr="(question)">
          <a:extLst>
            <a:ext uri="{FF2B5EF4-FFF2-40B4-BE49-F238E27FC236}">
              <a16:creationId xmlns:a16="http://schemas.microsoft.com/office/drawing/2014/main" id="{9D355BB3-5A61-45C1-B136-62732FAEEB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2" name="AutoShape 3" descr="(question)">
          <a:extLst>
            <a:ext uri="{FF2B5EF4-FFF2-40B4-BE49-F238E27FC236}">
              <a16:creationId xmlns:a16="http://schemas.microsoft.com/office/drawing/2014/main" id="{137821E9-2C83-4204-8C4A-F1EF000A6F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3" name="AutoShape 3" descr="(question)">
          <a:extLst>
            <a:ext uri="{FF2B5EF4-FFF2-40B4-BE49-F238E27FC236}">
              <a16:creationId xmlns:a16="http://schemas.microsoft.com/office/drawing/2014/main" id="{A4BDF305-2E5F-47DB-AF69-B539709F61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4" name="AutoShape 3" descr="(question)">
          <a:extLst>
            <a:ext uri="{FF2B5EF4-FFF2-40B4-BE49-F238E27FC236}">
              <a16:creationId xmlns:a16="http://schemas.microsoft.com/office/drawing/2014/main" id="{97B3C9DD-E394-4967-9BFF-6DB6528496A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5" name="AutoShape 3" descr="(question)">
          <a:extLst>
            <a:ext uri="{FF2B5EF4-FFF2-40B4-BE49-F238E27FC236}">
              <a16:creationId xmlns:a16="http://schemas.microsoft.com/office/drawing/2014/main" id="{02AA83F2-478E-4CAE-9062-E591F75E89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6" name="AutoShape 3" descr="(question)">
          <a:extLst>
            <a:ext uri="{FF2B5EF4-FFF2-40B4-BE49-F238E27FC236}">
              <a16:creationId xmlns:a16="http://schemas.microsoft.com/office/drawing/2014/main" id="{CAD02713-C3D1-4912-9A79-01655D66F1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7" name="AutoShape 3" descr="(question)">
          <a:extLst>
            <a:ext uri="{FF2B5EF4-FFF2-40B4-BE49-F238E27FC236}">
              <a16:creationId xmlns:a16="http://schemas.microsoft.com/office/drawing/2014/main" id="{2DC63C74-A17B-4923-AA88-1A078278DB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8" name="AutoShape 3" descr="(question)">
          <a:extLst>
            <a:ext uri="{FF2B5EF4-FFF2-40B4-BE49-F238E27FC236}">
              <a16:creationId xmlns:a16="http://schemas.microsoft.com/office/drawing/2014/main" id="{6EA19AE0-EEFF-4AC8-BD02-85A48F61CC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9" name="AutoShape 3" descr="(question)">
          <a:extLst>
            <a:ext uri="{FF2B5EF4-FFF2-40B4-BE49-F238E27FC236}">
              <a16:creationId xmlns:a16="http://schemas.microsoft.com/office/drawing/2014/main" id="{C3F01395-6057-4734-8ABA-F17683DEF4B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0" name="AutoShape 3" descr="(question)">
          <a:extLst>
            <a:ext uri="{FF2B5EF4-FFF2-40B4-BE49-F238E27FC236}">
              <a16:creationId xmlns:a16="http://schemas.microsoft.com/office/drawing/2014/main" id="{1693AA60-38C0-47C0-9F0A-88285A0EAC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1" name="AutoShape 3" descr="(question)">
          <a:extLst>
            <a:ext uri="{FF2B5EF4-FFF2-40B4-BE49-F238E27FC236}">
              <a16:creationId xmlns:a16="http://schemas.microsoft.com/office/drawing/2014/main" id="{247A000F-86F1-49A4-8CFB-CC83FEA60D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2" name="AutoShape 3" descr="(question)">
          <a:extLst>
            <a:ext uri="{FF2B5EF4-FFF2-40B4-BE49-F238E27FC236}">
              <a16:creationId xmlns:a16="http://schemas.microsoft.com/office/drawing/2014/main" id="{5328E6C9-4354-4EAB-AD59-96DD37A89B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3" name="AutoShape 3" descr="(question)">
          <a:extLst>
            <a:ext uri="{FF2B5EF4-FFF2-40B4-BE49-F238E27FC236}">
              <a16:creationId xmlns:a16="http://schemas.microsoft.com/office/drawing/2014/main" id="{8D823199-50EC-44C8-8346-D3DCF25117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4" name="AutoShape 3" descr="(question)">
          <a:extLst>
            <a:ext uri="{FF2B5EF4-FFF2-40B4-BE49-F238E27FC236}">
              <a16:creationId xmlns:a16="http://schemas.microsoft.com/office/drawing/2014/main" id="{8AD8C4D6-5024-47FA-BADA-C311B70632D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5" name="AutoShape 3" descr="(question)">
          <a:extLst>
            <a:ext uri="{FF2B5EF4-FFF2-40B4-BE49-F238E27FC236}">
              <a16:creationId xmlns:a16="http://schemas.microsoft.com/office/drawing/2014/main" id="{619E67BE-1CFD-4128-900C-1BA33C2108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6" name="AutoShape 3" descr="(question)">
          <a:extLst>
            <a:ext uri="{FF2B5EF4-FFF2-40B4-BE49-F238E27FC236}">
              <a16:creationId xmlns:a16="http://schemas.microsoft.com/office/drawing/2014/main" id="{4B8500C2-A22D-427B-A1C8-83D94398D7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7" name="AutoShape 3" descr="(question)">
          <a:extLst>
            <a:ext uri="{FF2B5EF4-FFF2-40B4-BE49-F238E27FC236}">
              <a16:creationId xmlns:a16="http://schemas.microsoft.com/office/drawing/2014/main" id="{004B84FF-BBC3-435A-B1D2-2BA5A8B825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8" name="AutoShape 3" descr="(question)">
          <a:extLst>
            <a:ext uri="{FF2B5EF4-FFF2-40B4-BE49-F238E27FC236}">
              <a16:creationId xmlns:a16="http://schemas.microsoft.com/office/drawing/2014/main" id="{89694D63-4BE5-465A-A4FB-EC18196B3E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9" name="AutoShape 3" descr="(question)">
          <a:extLst>
            <a:ext uri="{FF2B5EF4-FFF2-40B4-BE49-F238E27FC236}">
              <a16:creationId xmlns:a16="http://schemas.microsoft.com/office/drawing/2014/main" id="{F4EFFE0F-7A71-4723-B448-73B9E2385AB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0" name="AutoShape 3" descr="(question)">
          <a:extLst>
            <a:ext uri="{FF2B5EF4-FFF2-40B4-BE49-F238E27FC236}">
              <a16:creationId xmlns:a16="http://schemas.microsoft.com/office/drawing/2014/main" id="{05A3742D-8A63-43EB-9BA3-92BBF9EA72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1" name="AutoShape 3" descr="(question)">
          <a:extLst>
            <a:ext uri="{FF2B5EF4-FFF2-40B4-BE49-F238E27FC236}">
              <a16:creationId xmlns:a16="http://schemas.microsoft.com/office/drawing/2014/main" id="{992A5AC2-2CE8-46CB-8F5F-17DC78E80F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2" name="AutoShape 3" descr="(question)">
          <a:extLst>
            <a:ext uri="{FF2B5EF4-FFF2-40B4-BE49-F238E27FC236}">
              <a16:creationId xmlns:a16="http://schemas.microsoft.com/office/drawing/2014/main" id="{3353D25C-F02E-403A-B606-E8EED57F64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3" name="AutoShape 3" descr="(question)">
          <a:extLst>
            <a:ext uri="{FF2B5EF4-FFF2-40B4-BE49-F238E27FC236}">
              <a16:creationId xmlns:a16="http://schemas.microsoft.com/office/drawing/2014/main" id="{EC26C3EF-0866-4EA8-8E7B-FFD82F1030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4" name="AutoShape 3" descr="(question)">
          <a:extLst>
            <a:ext uri="{FF2B5EF4-FFF2-40B4-BE49-F238E27FC236}">
              <a16:creationId xmlns:a16="http://schemas.microsoft.com/office/drawing/2014/main" id="{A49939B9-C0E7-4E3F-9825-B82BC23C7BE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5" name="AutoShape 3" descr="(question)">
          <a:extLst>
            <a:ext uri="{FF2B5EF4-FFF2-40B4-BE49-F238E27FC236}">
              <a16:creationId xmlns:a16="http://schemas.microsoft.com/office/drawing/2014/main" id="{38500A3F-602B-4E5A-A216-F7135D1080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6" name="AutoShape 3" descr="(question)">
          <a:extLst>
            <a:ext uri="{FF2B5EF4-FFF2-40B4-BE49-F238E27FC236}">
              <a16:creationId xmlns:a16="http://schemas.microsoft.com/office/drawing/2014/main" id="{AFC2C9EF-F286-4EA6-8B95-B8AE25D126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7" name="AutoShape 3" descr="(question)">
          <a:extLst>
            <a:ext uri="{FF2B5EF4-FFF2-40B4-BE49-F238E27FC236}">
              <a16:creationId xmlns:a16="http://schemas.microsoft.com/office/drawing/2014/main" id="{3E2ADA97-FC1F-4D36-99CE-0A0C408EC6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52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28" name="AutoShape 3" descr="(question)">
          <a:extLst>
            <a:ext uri="{FF2B5EF4-FFF2-40B4-BE49-F238E27FC236}">
              <a16:creationId xmlns:a16="http://schemas.microsoft.com/office/drawing/2014/main" id="{10DB0744-8734-4501-9E0E-598954C22E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29" name="AutoShape 3" descr="(question)">
          <a:extLst>
            <a:ext uri="{FF2B5EF4-FFF2-40B4-BE49-F238E27FC236}">
              <a16:creationId xmlns:a16="http://schemas.microsoft.com/office/drawing/2014/main" id="{B17ED5DE-75CE-4ED1-8C6E-916E28E2D31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0" name="AutoShape 3" descr="(question)">
          <a:extLst>
            <a:ext uri="{FF2B5EF4-FFF2-40B4-BE49-F238E27FC236}">
              <a16:creationId xmlns:a16="http://schemas.microsoft.com/office/drawing/2014/main" id="{540F06CD-BC1A-48D9-B380-226253CDCB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1" name="AutoShape 3" descr="(question)">
          <a:extLst>
            <a:ext uri="{FF2B5EF4-FFF2-40B4-BE49-F238E27FC236}">
              <a16:creationId xmlns:a16="http://schemas.microsoft.com/office/drawing/2014/main" id="{92119F2F-4DD2-4FEA-9D28-49BA45F98A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2" name="AutoShape 3" descr="(question)">
          <a:extLst>
            <a:ext uri="{FF2B5EF4-FFF2-40B4-BE49-F238E27FC236}">
              <a16:creationId xmlns:a16="http://schemas.microsoft.com/office/drawing/2014/main" id="{A68F322A-D32A-45EC-97B7-32A532B7FA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3" name="AutoShape 3" descr="(question)">
          <a:extLst>
            <a:ext uri="{FF2B5EF4-FFF2-40B4-BE49-F238E27FC236}">
              <a16:creationId xmlns:a16="http://schemas.microsoft.com/office/drawing/2014/main" id="{24793B55-9267-4238-A628-23C0F282C4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4" name="AutoShape 3" descr="(question)">
          <a:extLst>
            <a:ext uri="{FF2B5EF4-FFF2-40B4-BE49-F238E27FC236}">
              <a16:creationId xmlns:a16="http://schemas.microsoft.com/office/drawing/2014/main" id="{C2508057-8E54-4798-94DF-97B37B0405E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5" name="AutoShape 3" descr="(question)">
          <a:extLst>
            <a:ext uri="{FF2B5EF4-FFF2-40B4-BE49-F238E27FC236}">
              <a16:creationId xmlns:a16="http://schemas.microsoft.com/office/drawing/2014/main" id="{1AC7B4CF-FB23-44B6-8441-140D4ABD54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6" name="AutoShape 3" descr="(question)">
          <a:extLst>
            <a:ext uri="{FF2B5EF4-FFF2-40B4-BE49-F238E27FC236}">
              <a16:creationId xmlns:a16="http://schemas.microsoft.com/office/drawing/2014/main" id="{B780DEE5-FAEE-422D-A426-75FD2E9760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7" name="AutoShape 3" descr="(question)">
          <a:extLst>
            <a:ext uri="{FF2B5EF4-FFF2-40B4-BE49-F238E27FC236}">
              <a16:creationId xmlns:a16="http://schemas.microsoft.com/office/drawing/2014/main" id="{8D56269B-C79C-44F7-A2CF-1B4ACD3912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8" name="AutoShape 3" descr="(question)">
          <a:extLst>
            <a:ext uri="{FF2B5EF4-FFF2-40B4-BE49-F238E27FC236}">
              <a16:creationId xmlns:a16="http://schemas.microsoft.com/office/drawing/2014/main" id="{D6648001-F9E4-45D0-BC5D-A225521961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9" name="AutoShape 3" descr="(question)">
          <a:extLst>
            <a:ext uri="{FF2B5EF4-FFF2-40B4-BE49-F238E27FC236}">
              <a16:creationId xmlns:a16="http://schemas.microsoft.com/office/drawing/2014/main" id="{F4EDA2E7-C0A8-4ADD-B9B6-852DDA8D040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0" name="AutoShape 3" descr="(question)">
          <a:extLst>
            <a:ext uri="{FF2B5EF4-FFF2-40B4-BE49-F238E27FC236}">
              <a16:creationId xmlns:a16="http://schemas.microsoft.com/office/drawing/2014/main" id="{B6B47778-ACFA-4B8A-83E7-3908EED4DD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1" name="AutoShape 3" descr="(question)">
          <a:extLst>
            <a:ext uri="{FF2B5EF4-FFF2-40B4-BE49-F238E27FC236}">
              <a16:creationId xmlns:a16="http://schemas.microsoft.com/office/drawing/2014/main" id="{8BDD6983-B6B9-43CD-A9B9-A42027AE64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2" name="AutoShape 3" descr="(question)">
          <a:extLst>
            <a:ext uri="{FF2B5EF4-FFF2-40B4-BE49-F238E27FC236}">
              <a16:creationId xmlns:a16="http://schemas.microsoft.com/office/drawing/2014/main" id="{C174020D-FC82-4C55-9ACA-F4FE90088B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3" name="AutoShape 3" descr="(question)">
          <a:extLst>
            <a:ext uri="{FF2B5EF4-FFF2-40B4-BE49-F238E27FC236}">
              <a16:creationId xmlns:a16="http://schemas.microsoft.com/office/drawing/2014/main" id="{FEF92637-1BAD-4A69-A322-D802E8CC0C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4" name="AutoShape 3" descr="(question)">
          <a:extLst>
            <a:ext uri="{FF2B5EF4-FFF2-40B4-BE49-F238E27FC236}">
              <a16:creationId xmlns:a16="http://schemas.microsoft.com/office/drawing/2014/main" id="{FE71BA7A-D9EF-491B-B4AE-47E2ED8E841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5" name="AutoShape 3" descr="(question)">
          <a:extLst>
            <a:ext uri="{FF2B5EF4-FFF2-40B4-BE49-F238E27FC236}">
              <a16:creationId xmlns:a16="http://schemas.microsoft.com/office/drawing/2014/main" id="{03BB1D81-2F22-43C2-9438-6CF79DF3D2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6" name="AutoShape 3" descr="(question)">
          <a:extLst>
            <a:ext uri="{FF2B5EF4-FFF2-40B4-BE49-F238E27FC236}">
              <a16:creationId xmlns:a16="http://schemas.microsoft.com/office/drawing/2014/main" id="{32A5AA09-51E6-451F-A3DE-22906D2393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7" name="AutoShape 3" descr="(question)">
          <a:extLst>
            <a:ext uri="{FF2B5EF4-FFF2-40B4-BE49-F238E27FC236}">
              <a16:creationId xmlns:a16="http://schemas.microsoft.com/office/drawing/2014/main" id="{E6B2A559-D217-47DF-B49B-E83943420F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8" name="AutoShape 3" descr="(question)">
          <a:extLst>
            <a:ext uri="{FF2B5EF4-FFF2-40B4-BE49-F238E27FC236}">
              <a16:creationId xmlns:a16="http://schemas.microsoft.com/office/drawing/2014/main" id="{193D93A7-AD62-4C87-A27C-A9D1CD7DE2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9" name="AutoShape 3" descr="(question)">
          <a:extLst>
            <a:ext uri="{FF2B5EF4-FFF2-40B4-BE49-F238E27FC236}">
              <a16:creationId xmlns:a16="http://schemas.microsoft.com/office/drawing/2014/main" id="{DF9E8EEA-B3C2-4A1B-9C50-7A8C1530E67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0" name="AutoShape 3" descr="(question)">
          <a:extLst>
            <a:ext uri="{FF2B5EF4-FFF2-40B4-BE49-F238E27FC236}">
              <a16:creationId xmlns:a16="http://schemas.microsoft.com/office/drawing/2014/main" id="{AFA7C7C1-B1D6-4580-8A88-C691F007CD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1" name="AutoShape 3" descr="(question)">
          <a:extLst>
            <a:ext uri="{FF2B5EF4-FFF2-40B4-BE49-F238E27FC236}">
              <a16:creationId xmlns:a16="http://schemas.microsoft.com/office/drawing/2014/main" id="{062F5994-B26E-422E-810B-CB88ED2988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2" name="AutoShape 3" descr="(question)">
          <a:extLst>
            <a:ext uri="{FF2B5EF4-FFF2-40B4-BE49-F238E27FC236}">
              <a16:creationId xmlns:a16="http://schemas.microsoft.com/office/drawing/2014/main" id="{9B40E7EC-B56F-43B0-A32F-F8ED6C019E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3" name="AutoShape 3" descr="(question)">
          <a:extLst>
            <a:ext uri="{FF2B5EF4-FFF2-40B4-BE49-F238E27FC236}">
              <a16:creationId xmlns:a16="http://schemas.microsoft.com/office/drawing/2014/main" id="{01598336-EC36-488D-9ADB-4DCBE2E721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4" name="AutoShape 3" descr="(question)">
          <a:extLst>
            <a:ext uri="{FF2B5EF4-FFF2-40B4-BE49-F238E27FC236}">
              <a16:creationId xmlns:a16="http://schemas.microsoft.com/office/drawing/2014/main" id="{8E49B3D9-682D-4AA9-9287-9B6C3894C86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5" name="AutoShape 3" descr="(question)">
          <a:extLst>
            <a:ext uri="{FF2B5EF4-FFF2-40B4-BE49-F238E27FC236}">
              <a16:creationId xmlns:a16="http://schemas.microsoft.com/office/drawing/2014/main" id="{16EAF0B1-AF00-4548-BAC1-2E06763306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6" name="AutoShape 3" descr="(question)">
          <a:extLst>
            <a:ext uri="{FF2B5EF4-FFF2-40B4-BE49-F238E27FC236}">
              <a16:creationId xmlns:a16="http://schemas.microsoft.com/office/drawing/2014/main" id="{E217E340-7F07-46CE-8A31-83ECFC6B349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7" name="AutoShape 3" descr="(question)">
          <a:extLst>
            <a:ext uri="{FF2B5EF4-FFF2-40B4-BE49-F238E27FC236}">
              <a16:creationId xmlns:a16="http://schemas.microsoft.com/office/drawing/2014/main" id="{0099631B-0956-4672-81C1-DB7714498F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8" name="AutoShape 3" descr="(question)">
          <a:extLst>
            <a:ext uri="{FF2B5EF4-FFF2-40B4-BE49-F238E27FC236}">
              <a16:creationId xmlns:a16="http://schemas.microsoft.com/office/drawing/2014/main" id="{54C83C79-9971-48B0-A7C1-B2C8C18964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9" name="AutoShape 3" descr="(question)">
          <a:extLst>
            <a:ext uri="{FF2B5EF4-FFF2-40B4-BE49-F238E27FC236}">
              <a16:creationId xmlns:a16="http://schemas.microsoft.com/office/drawing/2014/main" id="{A4245374-FEDF-4B99-B896-62E20FE8E41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0" name="AutoShape 3" descr="(question)">
          <a:extLst>
            <a:ext uri="{FF2B5EF4-FFF2-40B4-BE49-F238E27FC236}">
              <a16:creationId xmlns:a16="http://schemas.microsoft.com/office/drawing/2014/main" id="{B606D093-40AE-496F-88A4-60E913642C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1" name="AutoShape 3" descr="(question)">
          <a:extLst>
            <a:ext uri="{FF2B5EF4-FFF2-40B4-BE49-F238E27FC236}">
              <a16:creationId xmlns:a16="http://schemas.microsoft.com/office/drawing/2014/main" id="{C706324F-9F63-4794-B747-E0A6CD01A9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2" name="AutoShape 3" descr="(question)">
          <a:extLst>
            <a:ext uri="{FF2B5EF4-FFF2-40B4-BE49-F238E27FC236}">
              <a16:creationId xmlns:a16="http://schemas.microsoft.com/office/drawing/2014/main" id="{5DCC1C87-7BDF-4156-98F6-1B12AC25B2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3" name="AutoShape 3" descr="(question)">
          <a:extLst>
            <a:ext uri="{FF2B5EF4-FFF2-40B4-BE49-F238E27FC236}">
              <a16:creationId xmlns:a16="http://schemas.microsoft.com/office/drawing/2014/main" id="{341B0576-14CC-4C55-A1E5-7D05DBE4B7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4" name="AutoShape 3" descr="(question)">
          <a:extLst>
            <a:ext uri="{FF2B5EF4-FFF2-40B4-BE49-F238E27FC236}">
              <a16:creationId xmlns:a16="http://schemas.microsoft.com/office/drawing/2014/main" id="{26780E7A-1EFC-4575-A5FA-81AB1ABB863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5" name="AutoShape 3" descr="(question)">
          <a:extLst>
            <a:ext uri="{FF2B5EF4-FFF2-40B4-BE49-F238E27FC236}">
              <a16:creationId xmlns:a16="http://schemas.microsoft.com/office/drawing/2014/main" id="{4FBCDFF4-5C9C-493E-B1BC-81CD5E57EB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6" name="AutoShape 3" descr="(question)">
          <a:extLst>
            <a:ext uri="{FF2B5EF4-FFF2-40B4-BE49-F238E27FC236}">
              <a16:creationId xmlns:a16="http://schemas.microsoft.com/office/drawing/2014/main" id="{95126B8B-1410-4E3A-ADC0-F21DB179AC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7" name="AutoShape 3" descr="(question)">
          <a:extLst>
            <a:ext uri="{FF2B5EF4-FFF2-40B4-BE49-F238E27FC236}">
              <a16:creationId xmlns:a16="http://schemas.microsoft.com/office/drawing/2014/main" id="{F9E500A5-AFB9-4EEB-8EE4-B4C362F44C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8" name="AutoShape 3" descr="(question)">
          <a:extLst>
            <a:ext uri="{FF2B5EF4-FFF2-40B4-BE49-F238E27FC236}">
              <a16:creationId xmlns:a16="http://schemas.microsoft.com/office/drawing/2014/main" id="{124EF800-E8D7-4FB9-A942-F14C0F868A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9" name="AutoShape 3" descr="(question)">
          <a:extLst>
            <a:ext uri="{FF2B5EF4-FFF2-40B4-BE49-F238E27FC236}">
              <a16:creationId xmlns:a16="http://schemas.microsoft.com/office/drawing/2014/main" id="{287B258B-5125-4105-8F75-2D7C06A94E7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0" name="AutoShape 3" descr="(question)">
          <a:extLst>
            <a:ext uri="{FF2B5EF4-FFF2-40B4-BE49-F238E27FC236}">
              <a16:creationId xmlns:a16="http://schemas.microsoft.com/office/drawing/2014/main" id="{05A162B1-D86A-4114-ADCB-8050F424BD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1" name="AutoShape 3" descr="(question)">
          <a:extLst>
            <a:ext uri="{FF2B5EF4-FFF2-40B4-BE49-F238E27FC236}">
              <a16:creationId xmlns:a16="http://schemas.microsoft.com/office/drawing/2014/main" id="{773417C7-23AF-4114-9315-D2336B5A16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2" name="AutoShape 3" descr="(question)">
          <a:extLst>
            <a:ext uri="{FF2B5EF4-FFF2-40B4-BE49-F238E27FC236}">
              <a16:creationId xmlns:a16="http://schemas.microsoft.com/office/drawing/2014/main" id="{91EC8900-879D-463C-B639-3EA6431063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62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3" name="AutoShape 3" descr="(question)">
          <a:extLst>
            <a:ext uri="{FF2B5EF4-FFF2-40B4-BE49-F238E27FC236}">
              <a16:creationId xmlns:a16="http://schemas.microsoft.com/office/drawing/2014/main" id="{2B65B4BD-6A02-4E66-AC31-9CE28E6A15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4" name="AutoShape 3" descr="(question)">
          <a:extLst>
            <a:ext uri="{FF2B5EF4-FFF2-40B4-BE49-F238E27FC236}">
              <a16:creationId xmlns:a16="http://schemas.microsoft.com/office/drawing/2014/main" id="{8E149082-06BC-4D3C-8A50-85DC17AF1D4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5" name="AutoShape 3" descr="(question)">
          <a:extLst>
            <a:ext uri="{FF2B5EF4-FFF2-40B4-BE49-F238E27FC236}">
              <a16:creationId xmlns:a16="http://schemas.microsoft.com/office/drawing/2014/main" id="{AC478EED-0CA9-47CA-B23E-E6E1A31AB2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6" name="AutoShape 3" descr="(question)">
          <a:extLst>
            <a:ext uri="{FF2B5EF4-FFF2-40B4-BE49-F238E27FC236}">
              <a16:creationId xmlns:a16="http://schemas.microsoft.com/office/drawing/2014/main" id="{7BC5FB6E-4B2F-4EB2-A3BD-71B1ED314B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7" name="AutoShape 3" descr="(question)">
          <a:extLst>
            <a:ext uri="{FF2B5EF4-FFF2-40B4-BE49-F238E27FC236}">
              <a16:creationId xmlns:a16="http://schemas.microsoft.com/office/drawing/2014/main" id="{AE0D6A5B-6DCE-4862-B686-3D844D0890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8" name="AutoShape 3" descr="(question)">
          <a:extLst>
            <a:ext uri="{FF2B5EF4-FFF2-40B4-BE49-F238E27FC236}">
              <a16:creationId xmlns:a16="http://schemas.microsoft.com/office/drawing/2014/main" id="{15B27941-B57F-4B35-BA5B-805722BA52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9" name="AutoShape 3" descr="(question)">
          <a:extLst>
            <a:ext uri="{FF2B5EF4-FFF2-40B4-BE49-F238E27FC236}">
              <a16:creationId xmlns:a16="http://schemas.microsoft.com/office/drawing/2014/main" id="{2C34E519-0002-44A6-B05F-828E4A3E93E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0" name="AutoShape 3" descr="(question)">
          <a:extLst>
            <a:ext uri="{FF2B5EF4-FFF2-40B4-BE49-F238E27FC236}">
              <a16:creationId xmlns:a16="http://schemas.microsoft.com/office/drawing/2014/main" id="{7D165C85-3609-4FCD-966A-DD0BCEB330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1" name="AutoShape 3" descr="(question)">
          <a:extLst>
            <a:ext uri="{FF2B5EF4-FFF2-40B4-BE49-F238E27FC236}">
              <a16:creationId xmlns:a16="http://schemas.microsoft.com/office/drawing/2014/main" id="{BEAA9E0D-22D6-4001-9CAD-366B1F5739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2" name="AutoShape 3" descr="(question)">
          <a:extLst>
            <a:ext uri="{FF2B5EF4-FFF2-40B4-BE49-F238E27FC236}">
              <a16:creationId xmlns:a16="http://schemas.microsoft.com/office/drawing/2014/main" id="{26C5FEF6-03F2-40CE-AEA4-D6E2A52C7F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3" name="AutoShape 3" descr="(question)">
          <a:extLst>
            <a:ext uri="{FF2B5EF4-FFF2-40B4-BE49-F238E27FC236}">
              <a16:creationId xmlns:a16="http://schemas.microsoft.com/office/drawing/2014/main" id="{30433648-7E3E-4229-BE42-53F56206F9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4" name="AutoShape 3" descr="(question)">
          <a:extLst>
            <a:ext uri="{FF2B5EF4-FFF2-40B4-BE49-F238E27FC236}">
              <a16:creationId xmlns:a16="http://schemas.microsoft.com/office/drawing/2014/main" id="{5A4EF156-FE2B-4294-BA11-2E3BCFAAEBF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5" name="AutoShape 3" descr="(question)">
          <a:extLst>
            <a:ext uri="{FF2B5EF4-FFF2-40B4-BE49-F238E27FC236}">
              <a16:creationId xmlns:a16="http://schemas.microsoft.com/office/drawing/2014/main" id="{00D8C057-CF1D-44BF-AB65-F5A8338E15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6" name="AutoShape 3" descr="(question)">
          <a:extLst>
            <a:ext uri="{FF2B5EF4-FFF2-40B4-BE49-F238E27FC236}">
              <a16:creationId xmlns:a16="http://schemas.microsoft.com/office/drawing/2014/main" id="{341145EC-A550-44DE-8EB0-92F59DE732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7" name="AutoShape 3" descr="(question)">
          <a:extLst>
            <a:ext uri="{FF2B5EF4-FFF2-40B4-BE49-F238E27FC236}">
              <a16:creationId xmlns:a16="http://schemas.microsoft.com/office/drawing/2014/main" id="{E3FC853D-53D5-483B-9B4F-B0D1091B38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8" name="AutoShape 3" descr="(question)">
          <a:extLst>
            <a:ext uri="{FF2B5EF4-FFF2-40B4-BE49-F238E27FC236}">
              <a16:creationId xmlns:a16="http://schemas.microsoft.com/office/drawing/2014/main" id="{36DEA6BB-4749-40A2-B11D-ED6BC7B158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9" name="AutoShape 3" descr="(question)">
          <a:extLst>
            <a:ext uri="{FF2B5EF4-FFF2-40B4-BE49-F238E27FC236}">
              <a16:creationId xmlns:a16="http://schemas.microsoft.com/office/drawing/2014/main" id="{75D7763B-1A4C-4D17-96BC-1C200984559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0" name="AutoShape 3" descr="(question)">
          <a:extLst>
            <a:ext uri="{FF2B5EF4-FFF2-40B4-BE49-F238E27FC236}">
              <a16:creationId xmlns:a16="http://schemas.microsoft.com/office/drawing/2014/main" id="{5366A442-7C5B-48E1-861D-6FA816CDA0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1" name="AutoShape 3" descr="(question)">
          <a:extLst>
            <a:ext uri="{FF2B5EF4-FFF2-40B4-BE49-F238E27FC236}">
              <a16:creationId xmlns:a16="http://schemas.microsoft.com/office/drawing/2014/main" id="{162CA9E6-4DCE-46EE-9B58-60146420D4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2" name="AutoShape 3" descr="(question)">
          <a:extLst>
            <a:ext uri="{FF2B5EF4-FFF2-40B4-BE49-F238E27FC236}">
              <a16:creationId xmlns:a16="http://schemas.microsoft.com/office/drawing/2014/main" id="{A12BEDAB-2D8B-4F80-A3E4-80B7652156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3" name="AutoShape 3" descr="(question)">
          <a:extLst>
            <a:ext uri="{FF2B5EF4-FFF2-40B4-BE49-F238E27FC236}">
              <a16:creationId xmlns:a16="http://schemas.microsoft.com/office/drawing/2014/main" id="{DF7313D7-8258-49F8-9762-2141174109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4" name="AutoShape 3" descr="(question)">
          <a:extLst>
            <a:ext uri="{FF2B5EF4-FFF2-40B4-BE49-F238E27FC236}">
              <a16:creationId xmlns:a16="http://schemas.microsoft.com/office/drawing/2014/main" id="{F5E10948-B024-4F93-BE04-F1C23774208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5" name="AutoShape 3" descr="(question)">
          <a:extLst>
            <a:ext uri="{FF2B5EF4-FFF2-40B4-BE49-F238E27FC236}">
              <a16:creationId xmlns:a16="http://schemas.microsoft.com/office/drawing/2014/main" id="{DEC5561F-0F69-4BC7-9A4A-2747B2E25E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6" name="AutoShape 3" descr="(question)">
          <a:extLst>
            <a:ext uri="{FF2B5EF4-FFF2-40B4-BE49-F238E27FC236}">
              <a16:creationId xmlns:a16="http://schemas.microsoft.com/office/drawing/2014/main" id="{3546B7C6-24EC-4AAE-85D2-B4ABC237C8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7" name="AutoShape 3" descr="(question)">
          <a:extLst>
            <a:ext uri="{FF2B5EF4-FFF2-40B4-BE49-F238E27FC236}">
              <a16:creationId xmlns:a16="http://schemas.microsoft.com/office/drawing/2014/main" id="{FA49B3F0-3BC7-4012-ACAA-46EBEFC80B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8" name="AutoShape 3" descr="(question)">
          <a:extLst>
            <a:ext uri="{FF2B5EF4-FFF2-40B4-BE49-F238E27FC236}">
              <a16:creationId xmlns:a16="http://schemas.microsoft.com/office/drawing/2014/main" id="{9C4CC5F5-94C4-477F-BE38-7DEE96F5B0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9" name="AutoShape 3" descr="(question)">
          <a:extLst>
            <a:ext uri="{FF2B5EF4-FFF2-40B4-BE49-F238E27FC236}">
              <a16:creationId xmlns:a16="http://schemas.microsoft.com/office/drawing/2014/main" id="{8EF86FBC-3EF5-47C5-B04D-A8D215C9C3D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0" name="AutoShape 3" descr="(question)">
          <a:extLst>
            <a:ext uri="{FF2B5EF4-FFF2-40B4-BE49-F238E27FC236}">
              <a16:creationId xmlns:a16="http://schemas.microsoft.com/office/drawing/2014/main" id="{75D35775-3069-48B9-B73E-0EC8E940B6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1" name="AutoShape 3" descr="(question)">
          <a:extLst>
            <a:ext uri="{FF2B5EF4-FFF2-40B4-BE49-F238E27FC236}">
              <a16:creationId xmlns:a16="http://schemas.microsoft.com/office/drawing/2014/main" id="{31340BD4-25A4-478C-92EC-A7BF59FE39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2" name="AutoShape 3" descr="(question)">
          <a:extLst>
            <a:ext uri="{FF2B5EF4-FFF2-40B4-BE49-F238E27FC236}">
              <a16:creationId xmlns:a16="http://schemas.microsoft.com/office/drawing/2014/main" id="{D1F819AB-CD1A-45F0-81E9-CAA94D7C19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3" name="AutoShape 3" descr="(question)">
          <a:extLst>
            <a:ext uri="{FF2B5EF4-FFF2-40B4-BE49-F238E27FC236}">
              <a16:creationId xmlns:a16="http://schemas.microsoft.com/office/drawing/2014/main" id="{874FA2B9-77D5-48B0-95E9-AF97BEF70E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4" name="AutoShape 3" descr="(question)">
          <a:extLst>
            <a:ext uri="{FF2B5EF4-FFF2-40B4-BE49-F238E27FC236}">
              <a16:creationId xmlns:a16="http://schemas.microsoft.com/office/drawing/2014/main" id="{FB1E962A-BDB8-4591-80F5-439D2A94E31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5" name="AutoShape 3" descr="(question)">
          <a:extLst>
            <a:ext uri="{FF2B5EF4-FFF2-40B4-BE49-F238E27FC236}">
              <a16:creationId xmlns:a16="http://schemas.microsoft.com/office/drawing/2014/main" id="{4BFED4BE-BE28-4762-8CAE-40CEDDE34F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6" name="AutoShape 3" descr="(question)">
          <a:extLst>
            <a:ext uri="{FF2B5EF4-FFF2-40B4-BE49-F238E27FC236}">
              <a16:creationId xmlns:a16="http://schemas.microsoft.com/office/drawing/2014/main" id="{70C01D37-7705-4667-8D69-868E95D2DF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7" name="AutoShape 3" descr="(question)">
          <a:extLst>
            <a:ext uri="{FF2B5EF4-FFF2-40B4-BE49-F238E27FC236}">
              <a16:creationId xmlns:a16="http://schemas.microsoft.com/office/drawing/2014/main" id="{73B41DB7-B0E0-4EAE-88D7-D37DC9C742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8" name="AutoShape 3" descr="(question)">
          <a:extLst>
            <a:ext uri="{FF2B5EF4-FFF2-40B4-BE49-F238E27FC236}">
              <a16:creationId xmlns:a16="http://schemas.microsoft.com/office/drawing/2014/main" id="{46906717-98A6-4BFD-91E3-4654161913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9" name="AutoShape 3" descr="(question)">
          <a:extLst>
            <a:ext uri="{FF2B5EF4-FFF2-40B4-BE49-F238E27FC236}">
              <a16:creationId xmlns:a16="http://schemas.microsoft.com/office/drawing/2014/main" id="{9BA2364F-2A64-48BF-9432-BABD7F63C92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0" name="AutoShape 3" descr="(question)">
          <a:extLst>
            <a:ext uri="{FF2B5EF4-FFF2-40B4-BE49-F238E27FC236}">
              <a16:creationId xmlns:a16="http://schemas.microsoft.com/office/drawing/2014/main" id="{E32A6E64-DF42-46E2-A080-ABE6EFACBA0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1" name="AutoShape 3" descr="(question)">
          <a:extLst>
            <a:ext uri="{FF2B5EF4-FFF2-40B4-BE49-F238E27FC236}">
              <a16:creationId xmlns:a16="http://schemas.microsoft.com/office/drawing/2014/main" id="{78768579-F734-40D6-814B-CABDABFF16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2" name="AutoShape 3" descr="(question)">
          <a:extLst>
            <a:ext uri="{FF2B5EF4-FFF2-40B4-BE49-F238E27FC236}">
              <a16:creationId xmlns:a16="http://schemas.microsoft.com/office/drawing/2014/main" id="{1BA6B92C-E637-4D56-9B16-D8BAF0731B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3" name="AutoShape 3" descr="(question)">
          <a:extLst>
            <a:ext uri="{FF2B5EF4-FFF2-40B4-BE49-F238E27FC236}">
              <a16:creationId xmlns:a16="http://schemas.microsoft.com/office/drawing/2014/main" id="{B6E9BC9A-2823-4286-B4F3-CC39E1B0A1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4" name="AutoShape 3" descr="(question)">
          <a:extLst>
            <a:ext uri="{FF2B5EF4-FFF2-40B4-BE49-F238E27FC236}">
              <a16:creationId xmlns:a16="http://schemas.microsoft.com/office/drawing/2014/main" id="{A9D9FD5C-1F01-40C1-A020-4971CAEA9F5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5" name="AutoShape 3" descr="(question)">
          <a:extLst>
            <a:ext uri="{FF2B5EF4-FFF2-40B4-BE49-F238E27FC236}">
              <a16:creationId xmlns:a16="http://schemas.microsoft.com/office/drawing/2014/main" id="{1D6388CC-9BF1-4A22-958B-46C73682F2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6" name="AutoShape 3" descr="(question)">
          <a:extLst>
            <a:ext uri="{FF2B5EF4-FFF2-40B4-BE49-F238E27FC236}">
              <a16:creationId xmlns:a16="http://schemas.microsoft.com/office/drawing/2014/main" id="{D0D9A6FF-F4E4-4B14-8776-E7C73FF34A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7" name="AutoShape 3" descr="(question)">
          <a:extLst>
            <a:ext uri="{FF2B5EF4-FFF2-40B4-BE49-F238E27FC236}">
              <a16:creationId xmlns:a16="http://schemas.microsoft.com/office/drawing/2014/main" id="{E0A7FB69-46C7-413D-B3F8-4C8ED75F61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18" name="AutoShape 3" descr="(question)">
          <a:extLst>
            <a:ext uri="{FF2B5EF4-FFF2-40B4-BE49-F238E27FC236}">
              <a16:creationId xmlns:a16="http://schemas.microsoft.com/office/drawing/2014/main" id="{599D99FA-4A1C-4EB7-879E-D8B86F8CC0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19" name="AutoShape 3" descr="(question)">
          <a:extLst>
            <a:ext uri="{FF2B5EF4-FFF2-40B4-BE49-F238E27FC236}">
              <a16:creationId xmlns:a16="http://schemas.microsoft.com/office/drawing/2014/main" id="{29C338D5-98A3-46C5-9384-2B9335B032A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0" name="AutoShape 3" descr="(question)">
          <a:extLst>
            <a:ext uri="{FF2B5EF4-FFF2-40B4-BE49-F238E27FC236}">
              <a16:creationId xmlns:a16="http://schemas.microsoft.com/office/drawing/2014/main" id="{988E1B87-B58A-47BE-94B0-DEFC712AAA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1" name="AutoShape 3" descr="(question)">
          <a:extLst>
            <a:ext uri="{FF2B5EF4-FFF2-40B4-BE49-F238E27FC236}">
              <a16:creationId xmlns:a16="http://schemas.microsoft.com/office/drawing/2014/main" id="{F0955602-B64C-416E-9EF6-132EEF585B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2" name="AutoShape 3" descr="(question)">
          <a:extLst>
            <a:ext uri="{FF2B5EF4-FFF2-40B4-BE49-F238E27FC236}">
              <a16:creationId xmlns:a16="http://schemas.microsoft.com/office/drawing/2014/main" id="{5E8F275D-1296-4CB1-AC94-0E7BB7824F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3" name="AutoShape 3" descr="(question)">
          <a:extLst>
            <a:ext uri="{FF2B5EF4-FFF2-40B4-BE49-F238E27FC236}">
              <a16:creationId xmlns:a16="http://schemas.microsoft.com/office/drawing/2014/main" id="{CE67B56E-0E47-41FB-89B5-C0B87F9B4B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4" name="AutoShape 3" descr="(question)">
          <a:extLst>
            <a:ext uri="{FF2B5EF4-FFF2-40B4-BE49-F238E27FC236}">
              <a16:creationId xmlns:a16="http://schemas.microsoft.com/office/drawing/2014/main" id="{7D76A45F-D696-4A3C-A9FF-83D2AD08363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5" name="AutoShape 3" descr="(question)">
          <a:extLst>
            <a:ext uri="{FF2B5EF4-FFF2-40B4-BE49-F238E27FC236}">
              <a16:creationId xmlns:a16="http://schemas.microsoft.com/office/drawing/2014/main" id="{CEAB4192-4310-4BCC-93AA-50A63F509F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6" name="AutoShape 3" descr="(question)">
          <a:extLst>
            <a:ext uri="{FF2B5EF4-FFF2-40B4-BE49-F238E27FC236}">
              <a16:creationId xmlns:a16="http://schemas.microsoft.com/office/drawing/2014/main" id="{A6B52ADD-5E18-4647-B954-DCECFA52BF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7" name="AutoShape 3" descr="(question)">
          <a:extLst>
            <a:ext uri="{FF2B5EF4-FFF2-40B4-BE49-F238E27FC236}">
              <a16:creationId xmlns:a16="http://schemas.microsoft.com/office/drawing/2014/main" id="{1C9DAEC5-2799-40E0-AFF7-A95768B450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8" name="AutoShape 3" descr="(question)">
          <a:extLst>
            <a:ext uri="{FF2B5EF4-FFF2-40B4-BE49-F238E27FC236}">
              <a16:creationId xmlns:a16="http://schemas.microsoft.com/office/drawing/2014/main" id="{2FA4673D-A0C5-42A2-93B8-2202A670F3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9" name="AutoShape 3" descr="(question)">
          <a:extLst>
            <a:ext uri="{FF2B5EF4-FFF2-40B4-BE49-F238E27FC236}">
              <a16:creationId xmlns:a16="http://schemas.microsoft.com/office/drawing/2014/main" id="{1AA3DC2E-999C-45BE-9F18-033903CADC1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0" name="AutoShape 3" descr="(question)">
          <a:extLst>
            <a:ext uri="{FF2B5EF4-FFF2-40B4-BE49-F238E27FC236}">
              <a16:creationId xmlns:a16="http://schemas.microsoft.com/office/drawing/2014/main" id="{64287329-4C01-4CCF-B359-E9B9AFADE6D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1" name="AutoShape 3" descr="(question)">
          <a:extLst>
            <a:ext uri="{FF2B5EF4-FFF2-40B4-BE49-F238E27FC236}">
              <a16:creationId xmlns:a16="http://schemas.microsoft.com/office/drawing/2014/main" id="{E134F3C7-CB82-4424-ACE5-F2C0E2D005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2" name="AutoShape 3" descr="(question)">
          <a:extLst>
            <a:ext uri="{FF2B5EF4-FFF2-40B4-BE49-F238E27FC236}">
              <a16:creationId xmlns:a16="http://schemas.microsoft.com/office/drawing/2014/main" id="{BAA99AA5-1AF1-41AF-9C66-0912FB7050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3" name="AutoShape 3" descr="(question)">
          <a:extLst>
            <a:ext uri="{FF2B5EF4-FFF2-40B4-BE49-F238E27FC236}">
              <a16:creationId xmlns:a16="http://schemas.microsoft.com/office/drawing/2014/main" id="{8813871F-E66B-4FEC-821E-7E30045AEF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4" name="AutoShape 3" descr="(question)">
          <a:extLst>
            <a:ext uri="{FF2B5EF4-FFF2-40B4-BE49-F238E27FC236}">
              <a16:creationId xmlns:a16="http://schemas.microsoft.com/office/drawing/2014/main" id="{67AF9FCF-300A-47AF-9B65-4C5F3B2AE23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5" name="AutoShape 3" descr="(question)">
          <a:extLst>
            <a:ext uri="{FF2B5EF4-FFF2-40B4-BE49-F238E27FC236}">
              <a16:creationId xmlns:a16="http://schemas.microsoft.com/office/drawing/2014/main" id="{8AC8A4A7-D9AD-4FAF-B659-D9C41DEC56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6" name="AutoShape 3" descr="(question)">
          <a:extLst>
            <a:ext uri="{FF2B5EF4-FFF2-40B4-BE49-F238E27FC236}">
              <a16:creationId xmlns:a16="http://schemas.microsoft.com/office/drawing/2014/main" id="{240DE27C-748A-4FC9-861E-E5E2180B58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7" name="AutoShape 3" descr="(question)">
          <a:extLst>
            <a:ext uri="{FF2B5EF4-FFF2-40B4-BE49-F238E27FC236}">
              <a16:creationId xmlns:a16="http://schemas.microsoft.com/office/drawing/2014/main" id="{2CEB3986-8AA6-4E9C-AF38-30A8087364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8" name="AutoShape 3" descr="(question)">
          <a:extLst>
            <a:ext uri="{FF2B5EF4-FFF2-40B4-BE49-F238E27FC236}">
              <a16:creationId xmlns:a16="http://schemas.microsoft.com/office/drawing/2014/main" id="{CC50E72A-46CE-4339-808F-30F4FF4B18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9" name="AutoShape 3" descr="(question)">
          <a:extLst>
            <a:ext uri="{FF2B5EF4-FFF2-40B4-BE49-F238E27FC236}">
              <a16:creationId xmlns:a16="http://schemas.microsoft.com/office/drawing/2014/main" id="{80F17D36-9A70-47B5-A756-0C76C6164AE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0" name="AutoShape 3" descr="(question)">
          <a:extLst>
            <a:ext uri="{FF2B5EF4-FFF2-40B4-BE49-F238E27FC236}">
              <a16:creationId xmlns:a16="http://schemas.microsoft.com/office/drawing/2014/main" id="{3CFBCFC4-1D2A-4C76-8D91-1F7ECCA867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1" name="AutoShape 3" descr="(question)">
          <a:extLst>
            <a:ext uri="{FF2B5EF4-FFF2-40B4-BE49-F238E27FC236}">
              <a16:creationId xmlns:a16="http://schemas.microsoft.com/office/drawing/2014/main" id="{7B80687D-9BD0-48DE-A3E3-FBD7CB5208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2" name="AutoShape 3" descr="(question)">
          <a:extLst>
            <a:ext uri="{FF2B5EF4-FFF2-40B4-BE49-F238E27FC236}">
              <a16:creationId xmlns:a16="http://schemas.microsoft.com/office/drawing/2014/main" id="{57C5717C-2FF4-499B-95B9-BFFB1F1960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3" name="AutoShape 3" descr="(question)">
          <a:extLst>
            <a:ext uri="{FF2B5EF4-FFF2-40B4-BE49-F238E27FC236}">
              <a16:creationId xmlns:a16="http://schemas.microsoft.com/office/drawing/2014/main" id="{294D5898-9E34-415E-AE22-8F614D3F06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4" name="AutoShape 3" descr="(question)">
          <a:extLst>
            <a:ext uri="{FF2B5EF4-FFF2-40B4-BE49-F238E27FC236}">
              <a16:creationId xmlns:a16="http://schemas.microsoft.com/office/drawing/2014/main" id="{E793FB66-1BC7-437C-A4E8-CFD97C7D852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5" name="AutoShape 3" descr="(question)">
          <a:extLst>
            <a:ext uri="{FF2B5EF4-FFF2-40B4-BE49-F238E27FC236}">
              <a16:creationId xmlns:a16="http://schemas.microsoft.com/office/drawing/2014/main" id="{16ADFF66-F684-4BAE-AFE4-04F0EE01D0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6" name="AutoShape 3" descr="(question)">
          <a:extLst>
            <a:ext uri="{FF2B5EF4-FFF2-40B4-BE49-F238E27FC236}">
              <a16:creationId xmlns:a16="http://schemas.microsoft.com/office/drawing/2014/main" id="{0122D48D-85B4-4735-9DF3-7E6AA00363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7" name="AutoShape 3" descr="(question)">
          <a:extLst>
            <a:ext uri="{FF2B5EF4-FFF2-40B4-BE49-F238E27FC236}">
              <a16:creationId xmlns:a16="http://schemas.microsoft.com/office/drawing/2014/main" id="{01D746ED-50E3-477C-88B9-886E5416BA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8" name="AutoShape 3" descr="(question)">
          <a:extLst>
            <a:ext uri="{FF2B5EF4-FFF2-40B4-BE49-F238E27FC236}">
              <a16:creationId xmlns:a16="http://schemas.microsoft.com/office/drawing/2014/main" id="{AF1E2DA0-6C0E-4435-8F74-89A2DF1C81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9" name="AutoShape 3" descr="(question)">
          <a:extLst>
            <a:ext uri="{FF2B5EF4-FFF2-40B4-BE49-F238E27FC236}">
              <a16:creationId xmlns:a16="http://schemas.microsoft.com/office/drawing/2014/main" id="{86B82349-BB65-467A-8D12-BE4FB34210E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0" name="AutoShape 3" descr="(question)">
          <a:extLst>
            <a:ext uri="{FF2B5EF4-FFF2-40B4-BE49-F238E27FC236}">
              <a16:creationId xmlns:a16="http://schemas.microsoft.com/office/drawing/2014/main" id="{E64034FF-5B35-4AEB-8CBF-5E343808D1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1" name="AutoShape 3" descr="(question)">
          <a:extLst>
            <a:ext uri="{FF2B5EF4-FFF2-40B4-BE49-F238E27FC236}">
              <a16:creationId xmlns:a16="http://schemas.microsoft.com/office/drawing/2014/main" id="{A1A651D5-53D6-4E37-B0DB-6F16EE5DF1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2" name="AutoShape 3" descr="(question)">
          <a:extLst>
            <a:ext uri="{FF2B5EF4-FFF2-40B4-BE49-F238E27FC236}">
              <a16:creationId xmlns:a16="http://schemas.microsoft.com/office/drawing/2014/main" id="{5C715C58-08DD-4C50-AC7B-3C2F572A82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3" name="AutoShape 3" descr="(question)">
          <a:extLst>
            <a:ext uri="{FF2B5EF4-FFF2-40B4-BE49-F238E27FC236}">
              <a16:creationId xmlns:a16="http://schemas.microsoft.com/office/drawing/2014/main" id="{C07A8312-54F2-403F-AFE6-4908D585F1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4" name="AutoShape 3" descr="(question)">
          <a:extLst>
            <a:ext uri="{FF2B5EF4-FFF2-40B4-BE49-F238E27FC236}">
              <a16:creationId xmlns:a16="http://schemas.microsoft.com/office/drawing/2014/main" id="{E3CE6C9B-4F49-47C7-972B-33A576ADB67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5" name="AutoShape 3" descr="(question)">
          <a:extLst>
            <a:ext uri="{FF2B5EF4-FFF2-40B4-BE49-F238E27FC236}">
              <a16:creationId xmlns:a16="http://schemas.microsoft.com/office/drawing/2014/main" id="{134DF091-8B6E-4163-A65C-36D474BA5E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6" name="AutoShape 3" descr="(question)">
          <a:extLst>
            <a:ext uri="{FF2B5EF4-FFF2-40B4-BE49-F238E27FC236}">
              <a16:creationId xmlns:a16="http://schemas.microsoft.com/office/drawing/2014/main" id="{F20570AC-53E1-4730-9E09-7E47951F6C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7" name="AutoShape 3" descr="(question)">
          <a:extLst>
            <a:ext uri="{FF2B5EF4-FFF2-40B4-BE49-F238E27FC236}">
              <a16:creationId xmlns:a16="http://schemas.microsoft.com/office/drawing/2014/main" id="{85631834-B996-4C53-911D-2926C47843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8" name="AutoShape 3" descr="(question)">
          <a:extLst>
            <a:ext uri="{FF2B5EF4-FFF2-40B4-BE49-F238E27FC236}">
              <a16:creationId xmlns:a16="http://schemas.microsoft.com/office/drawing/2014/main" id="{48520D1D-7140-4E5C-ADAD-72226FBAD4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9" name="AutoShape 3" descr="(question)">
          <a:extLst>
            <a:ext uri="{FF2B5EF4-FFF2-40B4-BE49-F238E27FC236}">
              <a16:creationId xmlns:a16="http://schemas.microsoft.com/office/drawing/2014/main" id="{CB0C875F-CDD3-43EA-A85B-7F0975A481D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0" name="AutoShape 3" descr="(question)">
          <a:extLst>
            <a:ext uri="{FF2B5EF4-FFF2-40B4-BE49-F238E27FC236}">
              <a16:creationId xmlns:a16="http://schemas.microsoft.com/office/drawing/2014/main" id="{B72FC156-6E42-4E45-8198-89C48B04C3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1" name="AutoShape 3" descr="(question)">
          <a:extLst>
            <a:ext uri="{FF2B5EF4-FFF2-40B4-BE49-F238E27FC236}">
              <a16:creationId xmlns:a16="http://schemas.microsoft.com/office/drawing/2014/main" id="{5B0B5341-0908-47D8-812D-2ECD545EB8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2" name="AutoShape 3" descr="(question)">
          <a:extLst>
            <a:ext uri="{FF2B5EF4-FFF2-40B4-BE49-F238E27FC236}">
              <a16:creationId xmlns:a16="http://schemas.microsoft.com/office/drawing/2014/main" id="{4E12167C-D24C-497A-B35D-254C8B63EB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00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63" name="AutoShape 3" descr="(question)">
          <a:extLst>
            <a:ext uri="{FF2B5EF4-FFF2-40B4-BE49-F238E27FC236}">
              <a16:creationId xmlns:a16="http://schemas.microsoft.com/office/drawing/2014/main" id="{94A31E51-7BFF-4873-9E47-83B0A1237F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38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4" name="AutoShape 3" descr="(question)">
          <a:extLst>
            <a:ext uri="{FF2B5EF4-FFF2-40B4-BE49-F238E27FC236}">
              <a16:creationId xmlns:a16="http://schemas.microsoft.com/office/drawing/2014/main" id="{2815DAEA-142F-4F0D-8E79-2367A87908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5" name="AutoShape 3" descr="(question)">
          <a:extLst>
            <a:ext uri="{FF2B5EF4-FFF2-40B4-BE49-F238E27FC236}">
              <a16:creationId xmlns:a16="http://schemas.microsoft.com/office/drawing/2014/main" id="{00598645-EEF9-454A-AD8B-C37E73BCAB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6" name="AutoShape 3" descr="(question)">
          <a:extLst>
            <a:ext uri="{FF2B5EF4-FFF2-40B4-BE49-F238E27FC236}">
              <a16:creationId xmlns:a16="http://schemas.microsoft.com/office/drawing/2014/main" id="{F65C8F3C-C470-4AA2-9DB3-4C03D5A1A1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5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7" name="AutoShape 3" descr="(question)">
          <a:extLst>
            <a:ext uri="{FF2B5EF4-FFF2-40B4-BE49-F238E27FC236}">
              <a16:creationId xmlns:a16="http://schemas.microsoft.com/office/drawing/2014/main" id="{080989AA-E2F5-42C3-864B-C38BC97DEF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76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8" name="AutoShape 3" descr="(question)">
          <a:extLst>
            <a:ext uri="{FF2B5EF4-FFF2-40B4-BE49-F238E27FC236}">
              <a16:creationId xmlns:a16="http://schemas.microsoft.com/office/drawing/2014/main" id="{C59E5F3D-12F5-47FA-BD52-02003A31B3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76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9" name="AutoShape 3" descr="(question)">
          <a:extLst>
            <a:ext uri="{FF2B5EF4-FFF2-40B4-BE49-F238E27FC236}">
              <a16:creationId xmlns:a16="http://schemas.microsoft.com/office/drawing/2014/main" id="{0D13221D-9158-4C0C-82BD-DED4BF9600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76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0" name="AutoShape 3" descr="(question)">
          <a:extLst>
            <a:ext uri="{FF2B5EF4-FFF2-40B4-BE49-F238E27FC236}">
              <a16:creationId xmlns:a16="http://schemas.microsoft.com/office/drawing/2014/main" id="{9A916614-2C64-48C4-9F9E-A9D81CE5CD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1" name="AutoShape 3" descr="(question)">
          <a:extLst>
            <a:ext uri="{FF2B5EF4-FFF2-40B4-BE49-F238E27FC236}">
              <a16:creationId xmlns:a16="http://schemas.microsoft.com/office/drawing/2014/main" id="{F9ABB0F3-3FA1-4D97-9A9F-22581F0CD84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2" name="AutoShape 3" descr="(question)">
          <a:extLst>
            <a:ext uri="{FF2B5EF4-FFF2-40B4-BE49-F238E27FC236}">
              <a16:creationId xmlns:a16="http://schemas.microsoft.com/office/drawing/2014/main" id="{8C2D48A5-EE76-46F7-BB05-1B4B128EF4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3" name="AutoShape 3" descr="(question)">
          <a:extLst>
            <a:ext uri="{FF2B5EF4-FFF2-40B4-BE49-F238E27FC236}">
              <a16:creationId xmlns:a16="http://schemas.microsoft.com/office/drawing/2014/main" id="{F1D36352-9ED5-4977-ACC1-B42B9E3E1F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4" name="AutoShape 3" descr="(question)">
          <a:extLst>
            <a:ext uri="{FF2B5EF4-FFF2-40B4-BE49-F238E27FC236}">
              <a16:creationId xmlns:a16="http://schemas.microsoft.com/office/drawing/2014/main" id="{870C73CD-BB69-4D46-938B-346B6B9516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5" name="AutoShape 3" descr="(question)">
          <a:extLst>
            <a:ext uri="{FF2B5EF4-FFF2-40B4-BE49-F238E27FC236}">
              <a16:creationId xmlns:a16="http://schemas.microsoft.com/office/drawing/2014/main" id="{4D8F96E5-F2EC-44C7-8121-E97F43D7CC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6" name="AutoShape 3" descr="(question)">
          <a:extLst>
            <a:ext uri="{FF2B5EF4-FFF2-40B4-BE49-F238E27FC236}">
              <a16:creationId xmlns:a16="http://schemas.microsoft.com/office/drawing/2014/main" id="{E7F3A76C-15FE-49F0-AB70-DE563D385C7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7" name="AutoShape 3" descr="(question)">
          <a:extLst>
            <a:ext uri="{FF2B5EF4-FFF2-40B4-BE49-F238E27FC236}">
              <a16:creationId xmlns:a16="http://schemas.microsoft.com/office/drawing/2014/main" id="{945D9158-BD58-4F6A-9F25-82637177F4D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8" name="AutoShape 3" descr="(question)">
          <a:extLst>
            <a:ext uri="{FF2B5EF4-FFF2-40B4-BE49-F238E27FC236}">
              <a16:creationId xmlns:a16="http://schemas.microsoft.com/office/drawing/2014/main" id="{55C15018-9AD4-48F4-AFDA-6B0FE8AC0C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9" name="AutoShape 3" descr="(question)">
          <a:extLst>
            <a:ext uri="{FF2B5EF4-FFF2-40B4-BE49-F238E27FC236}">
              <a16:creationId xmlns:a16="http://schemas.microsoft.com/office/drawing/2014/main" id="{1ED2DEFF-6F2F-4A9E-88C7-111FA61A9A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0" name="AutoShape 3" descr="(question)">
          <a:extLst>
            <a:ext uri="{FF2B5EF4-FFF2-40B4-BE49-F238E27FC236}">
              <a16:creationId xmlns:a16="http://schemas.microsoft.com/office/drawing/2014/main" id="{629351D2-9654-4FF3-B085-AEB149DB38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1" name="AutoShape 3" descr="(question)">
          <a:extLst>
            <a:ext uri="{FF2B5EF4-FFF2-40B4-BE49-F238E27FC236}">
              <a16:creationId xmlns:a16="http://schemas.microsoft.com/office/drawing/2014/main" id="{C8DE9EE3-4732-4735-843C-962AC2B380F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2" name="AutoShape 3" descr="(question)">
          <a:extLst>
            <a:ext uri="{FF2B5EF4-FFF2-40B4-BE49-F238E27FC236}">
              <a16:creationId xmlns:a16="http://schemas.microsoft.com/office/drawing/2014/main" id="{63A8E545-6C1E-43A7-AA9B-1DE3192B9F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3" name="AutoShape 3" descr="(question)">
          <a:extLst>
            <a:ext uri="{FF2B5EF4-FFF2-40B4-BE49-F238E27FC236}">
              <a16:creationId xmlns:a16="http://schemas.microsoft.com/office/drawing/2014/main" id="{71E0B368-E09C-4482-B81E-9A00D0EF8B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4" name="AutoShape 3" descr="(question)">
          <a:extLst>
            <a:ext uri="{FF2B5EF4-FFF2-40B4-BE49-F238E27FC236}">
              <a16:creationId xmlns:a16="http://schemas.microsoft.com/office/drawing/2014/main" id="{266121C9-48C6-48D4-A767-C2768A60A0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5" name="AutoShape 3" descr="(question)">
          <a:extLst>
            <a:ext uri="{FF2B5EF4-FFF2-40B4-BE49-F238E27FC236}">
              <a16:creationId xmlns:a16="http://schemas.microsoft.com/office/drawing/2014/main" id="{9E1E3492-92A7-44AD-8BF4-CAA34F4516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6" name="AutoShape 3" descr="(question)">
          <a:extLst>
            <a:ext uri="{FF2B5EF4-FFF2-40B4-BE49-F238E27FC236}">
              <a16:creationId xmlns:a16="http://schemas.microsoft.com/office/drawing/2014/main" id="{D9249428-BDAB-4A25-AB61-21F3175D019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7" name="AutoShape 3" descr="(question)">
          <a:extLst>
            <a:ext uri="{FF2B5EF4-FFF2-40B4-BE49-F238E27FC236}">
              <a16:creationId xmlns:a16="http://schemas.microsoft.com/office/drawing/2014/main" id="{12EAB8EE-D284-4F45-898B-3604FD9AA7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8" name="AutoShape 3" descr="(question)">
          <a:extLst>
            <a:ext uri="{FF2B5EF4-FFF2-40B4-BE49-F238E27FC236}">
              <a16:creationId xmlns:a16="http://schemas.microsoft.com/office/drawing/2014/main" id="{D86C6C95-1860-47C3-9DC6-BF1E354CACD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9" name="AutoShape 3" descr="(question)">
          <a:extLst>
            <a:ext uri="{FF2B5EF4-FFF2-40B4-BE49-F238E27FC236}">
              <a16:creationId xmlns:a16="http://schemas.microsoft.com/office/drawing/2014/main" id="{80550657-BF25-4CC5-868F-ABE34AFF07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0" name="AutoShape 3" descr="(question)">
          <a:extLst>
            <a:ext uri="{FF2B5EF4-FFF2-40B4-BE49-F238E27FC236}">
              <a16:creationId xmlns:a16="http://schemas.microsoft.com/office/drawing/2014/main" id="{0DDFC69F-FEA8-4841-A173-5C08A3B756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1" name="AutoShape 3" descr="(question)">
          <a:extLst>
            <a:ext uri="{FF2B5EF4-FFF2-40B4-BE49-F238E27FC236}">
              <a16:creationId xmlns:a16="http://schemas.microsoft.com/office/drawing/2014/main" id="{29A42F34-9627-4FFD-8131-477917C2CE3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2" name="AutoShape 3" descr="(question)">
          <a:extLst>
            <a:ext uri="{FF2B5EF4-FFF2-40B4-BE49-F238E27FC236}">
              <a16:creationId xmlns:a16="http://schemas.microsoft.com/office/drawing/2014/main" id="{469E795E-3FB4-4E4A-93F3-F5B075544CF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3" name="AutoShape 3" descr="(question)">
          <a:extLst>
            <a:ext uri="{FF2B5EF4-FFF2-40B4-BE49-F238E27FC236}">
              <a16:creationId xmlns:a16="http://schemas.microsoft.com/office/drawing/2014/main" id="{533666D5-127F-4C31-8C5D-74F74E0CC1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4" name="AutoShape 3" descr="(question)">
          <a:extLst>
            <a:ext uri="{FF2B5EF4-FFF2-40B4-BE49-F238E27FC236}">
              <a16:creationId xmlns:a16="http://schemas.microsoft.com/office/drawing/2014/main" id="{7949CF55-DA0C-463A-8E75-FF3B3810B1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5" name="AutoShape 3" descr="(question)">
          <a:extLst>
            <a:ext uri="{FF2B5EF4-FFF2-40B4-BE49-F238E27FC236}">
              <a16:creationId xmlns:a16="http://schemas.microsoft.com/office/drawing/2014/main" id="{93924C44-89DE-4A53-AE45-98242C4A58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6" name="AutoShape 3" descr="(question)">
          <a:extLst>
            <a:ext uri="{FF2B5EF4-FFF2-40B4-BE49-F238E27FC236}">
              <a16:creationId xmlns:a16="http://schemas.microsoft.com/office/drawing/2014/main" id="{29FA5E74-027F-464B-A54D-A29E9111508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7" name="AutoShape 3" descr="(question)">
          <a:extLst>
            <a:ext uri="{FF2B5EF4-FFF2-40B4-BE49-F238E27FC236}">
              <a16:creationId xmlns:a16="http://schemas.microsoft.com/office/drawing/2014/main" id="{B3593E2C-591D-403D-A257-20A1D5C103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8" name="AutoShape 3" descr="(question)">
          <a:extLst>
            <a:ext uri="{FF2B5EF4-FFF2-40B4-BE49-F238E27FC236}">
              <a16:creationId xmlns:a16="http://schemas.microsoft.com/office/drawing/2014/main" id="{462B718E-9A1D-4EDC-8C51-87D8E0544A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9" name="AutoShape 3" descr="(question)">
          <a:extLst>
            <a:ext uri="{FF2B5EF4-FFF2-40B4-BE49-F238E27FC236}">
              <a16:creationId xmlns:a16="http://schemas.microsoft.com/office/drawing/2014/main" id="{76E79260-7762-40A5-B8E9-42C13D4738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0" name="AutoShape 3" descr="(question)">
          <a:extLst>
            <a:ext uri="{FF2B5EF4-FFF2-40B4-BE49-F238E27FC236}">
              <a16:creationId xmlns:a16="http://schemas.microsoft.com/office/drawing/2014/main" id="{E80ABFCD-CD5C-4D79-B5DB-F93A5B2BF9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1" name="AutoShape 3" descr="(question)">
          <a:extLst>
            <a:ext uri="{FF2B5EF4-FFF2-40B4-BE49-F238E27FC236}">
              <a16:creationId xmlns:a16="http://schemas.microsoft.com/office/drawing/2014/main" id="{ADEA8519-A043-4A9A-9D89-781C174DCB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2" name="AutoShape 3" descr="(question)">
          <a:extLst>
            <a:ext uri="{FF2B5EF4-FFF2-40B4-BE49-F238E27FC236}">
              <a16:creationId xmlns:a16="http://schemas.microsoft.com/office/drawing/2014/main" id="{8339DE95-FFF1-4EC6-BFB5-33945C1FBF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3" name="AutoShape 3" descr="(question)">
          <a:extLst>
            <a:ext uri="{FF2B5EF4-FFF2-40B4-BE49-F238E27FC236}">
              <a16:creationId xmlns:a16="http://schemas.microsoft.com/office/drawing/2014/main" id="{51A5E1AB-1F5A-4C5C-A0FC-E1856D26BE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4" name="AutoShape 3" descr="(question)">
          <a:extLst>
            <a:ext uri="{FF2B5EF4-FFF2-40B4-BE49-F238E27FC236}">
              <a16:creationId xmlns:a16="http://schemas.microsoft.com/office/drawing/2014/main" id="{E01EF61C-1F54-443D-89D8-B05692C482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5" name="AutoShape 3" descr="(question)">
          <a:extLst>
            <a:ext uri="{FF2B5EF4-FFF2-40B4-BE49-F238E27FC236}">
              <a16:creationId xmlns:a16="http://schemas.microsoft.com/office/drawing/2014/main" id="{7AF82139-63D4-4FBA-B5A5-EF0EF93F72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6" name="AutoShape 3" descr="(question)">
          <a:extLst>
            <a:ext uri="{FF2B5EF4-FFF2-40B4-BE49-F238E27FC236}">
              <a16:creationId xmlns:a16="http://schemas.microsoft.com/office/drawing/2014/main" id="{478FE986-26EF-420B-AD4A-336FBABDD25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7" name="AutoShape 3" descr="(question)">
          <a:extLst>
            <a:ext uri="{FF2B5EF4-FFF2-40B4-BE49-F238E27FC236}">
              <a16:creationId xmlns:a16="http://schemas.microsoft.com/office/drawing/2014/main" id="{2FFA02B0-D9A7-4C43-B2C4-599AA49B38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8" name="AutoShape 3" descr="(question)">
          <a:extLst>
            <a:ext uri="{FF2B5EF4-FFF2-40B4-BE49-F238E27FC236}">
              <a16:creationId xmlns:a16="http://schemas.microsoft.com/office/drawing/2014/main" id="{D6E27D99-13F6-4C82-B44B-D3F39A21DC9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9" name="AutoShape 3" descr="(question)">
          <a:extLst>
            <a:ext uri="{FF2B5EF4-FFF2-40B4-BE49-F238E27FC236}">
              <a16:creationId xmlns:a16="http://schemas.microsoft.com/office/drawing/2014/main" id="{660D2C5B-12A1-42C1-9BC3-85ABA49DC9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0" name="AutoShape 3" descr="(question)">
          <a:extLst>
            <a:ext uri="{FF2B5EF4-FFF2-40B4-BE49-F238E27FC236}">
              <a16:creationId xmlns:a16="http://schemas.microsoft.com/office/drawing/2014/main" id="{982B3B23-65CC-475F-BAAD-5C6D90B76D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1" name="AutoShape 3" descr="(question)">
          <a:extLst>
            <a:ext uri="{FF2B5EF4-FFF2-40B4-BE49-F238E27FC236}">
              <a16:creationId xmlns:a16="http://schemas.microsoft.com/office/drawing/2014/main" id="{9BB12AB8-79CA-4D13-B032-3B07E66F54A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2" name="AutoShape 3" descr="(question)">
          <a:extLst>
            <a:ext uri="{FF2B5EF4-FFF2-40B4-BE49-F238E27FC236}">
              <a16:creationId xmlns:a16="http://schemas.microsoft.com/office/drawing/2014/main" id="{639CE749-9226-4E52-9D7D-8C312A27CB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3" name="AutoShape 3" descr="(question)">
          <a:extLst>
            <a:ext uri="{FF2B5EF4-FFF2-40B4-BE49-F238E27FC236}">
              <a16:creationId xmlns:a16="http://schemas.microsoft.com/office/drawing/2014/main" id="{E5CEE8B9-6220-4704-B37A-A03B948FAF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4" name="AutoShape 3" descr="(question)">
          <a:extLst>
            <a:ext uri="{FF2B5EF4-FFF2-40B4-BE49-F238E27FC236}">
              <a16:creationId xmlns:a16="http://schemas.microsoft.com/office/drawing/2014/main" id="{1DF98389-CB84-49E9-95B9-FAEB3C709A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5" name="AutoShape 3" descr="(question)">
          <a:extLst>
            <a:ext uri="{FF2B5EF4-FFF2-40B4-BE49-F238E27FC236}">
              <a16:creationId xmlns:a16="http://schemas.microsoft.com/office/drawing/2014/main" id="{871AF5F3-C2D6-429E-9C77-AA3B300F01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6" name="AutoShape 3" descr="(question)">
          <a:extLst>
            <a:ext uri="{FF2B5EF4-FFF2-40B4-BE49-F238E27FC236}">
              <a16:creationId xmlns:a16="http://schemas.microsoft.com/office/drawing/2014/main" id="{812922CB-609C-485D-B482-4D7DFAE3E82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7" name="AutoShape 3" descr="(question)">
          <a:extLst>
            <a:ext uri="{FF2B5EF4-FFF2-40B4-BE49-F238E27FC236}">
              <a16:creationId xmlns:a16="http://schemas.microsoft.com/office/drawing/2014/main" id="{A66743B1-0593-4DEF-8CC1-AF13708309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8" name="AutoShape 3" descr="(question)">
          <a:extLst>
            <a:ext uri="{FF2B5EF4-FFF2-40B4-BE49-F238E27FC236}">
              <a16:creationId xmlns:a16="http://schemas.microsoft.com/office/drawing/2014/main" id="{0C7964A7-0857-42B2-B316-E9578E63DF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9" name="AutoShape 3" descr="(question)">
          <a:extLst>
            <a:ext uri="{FF2B5EF4-FFF2-40B4-BE49-F238E27FC236}">
              <a16:creationId xmlns:a16="http://schemas.microsoft.com/office/drawing/2014/main" id="{E4C6DB36-AEB3-42D0-9C72-0A8B3FCBD1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0" name="AutoShape 3" descr="(question)">
          <a:extLst>
            <a:ext uri="{FF2B5EF4-FFF2-40B4-BE49-F238E27FC236}">
              <a16:creationId xmlns:a16="http://schemas.microsoft.com/office/drawing/2014/main" id="{FB0AB8D5-44B7-448A-B08B-1AA38BDBB37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1" name="AutoShape 3" descr="(question)">
          <a:extLst>
            <a:ext uri="{FF2B5EF4-FFF2-40B4-BE49-F238E27FC236}">
              <a16:creationId xmlns:a16="http://schemas.microsoft.com/office/drawing/2014/main" id="{2E454D15-99F2-4DE2-886C-C4B15B421EC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2" name="AutoShape 3" descr="(question)">
          <a:extLst>
            <a:ext uri="{FF2B5EF4-FFF2-40B4-BE49-F238E27FC236}">
              <a16:creationId xmlns:a16="http://schemas.microsoft.com/office/drawing/2014/main" id="{C3922656-B21E-4220-9192-C7A2C0F408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3" name="AutoShape 3" descr="(question)">
          <a:extLst>
            <a:ext uri="{FF2B5EF4-FFF2-40B4-BE49-F238E27FC236}">
              <a16:creationId xmlns:a16="http://schemas.microsoft.com/office/drawing/2014/main" id="{BD73F20C-E5DC-4E42-B9C2-881C9F6846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4" name="AutoShape 3" descr="(question)">
          <a:extLst>
            <a:ext uri="{FF2B5EF4-FFF2-40B4-BE49-F238E27FC236}">
              <a16:creationId xmlns:a16="http://schemas.microsoft.com/office/drawing/2014/main" id="{A6FE9FF8-F1EB-436A-A114-E7B0B9BB5F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5" name="AutoShape 3" descr="(question)">
          <a:extLst>
            <a:ext uri="{FF2B5EF4-FFF2-40B4-BE49-F238E27FC236}">
              <a16:creationId xmlns:a16="http://schemas.microsoft.com/office/drawing/2014/main" id="{B0EFECED-2F5F-478B-8C6D-1957377DBA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6" name="AutoShape 3" descr="(question)">
          <a:extLst>
            <a:ext uri="{FF2B5EF4-FFF2-40B4-BE49-F238E27FC236}">
              <a16:creationId xmlns:a16="http://schemas.microsoft.com/office/drawing/2014/main" id="{2BA381B7-5C1E-4B0C-9AAD-6FE5478A343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7" name="AutoShape 3" descr="(question)">
          <a:extLst>
            <a:ext uri="{FF2B5EF4-FFF2-40B4-BE49-F238E27FC236}">
              <a16:creationId xmlns:a16="http://schemas.microsoft.com/office/drawing/2014/main" id="{14B4D9BD-FBF6-4364-BFD5-F023CB81C4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8" name="AutoShape 3" descr="(question)">
          <a:extLst>
            <a:ext uri="{FF2B5EF4-FFF2-40B4-BE49-F238E27FC236}">
              <a16:creationId xmlns:a16="http://schemas.microsoft.com/office/drawing/2014/main" id="{3C3F399D-EC5D-4E39-96BC-B8E31D84BD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9" name="AutoShape 3" descr="(question)">
          <a:extLst>
            <a:ext uri="{FF2B5EF4-FFF2-40B4-BE49-F238E27FC236}">
              <a16:creationId xmlns:a16="http://schemas.microsoft.com/office/drawing/2014/main" id="{46674BA1-F1C5-4262-B8C6-690ECE0D13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0" name="AutoShape 3" descr="(question)">
          <a:extLst>
            <a:ext uri="{FF2B5EF4-FFF2-40B4-BE49-F238E27FC236}">
              <a16:creationId xmlns:a16="http://schemas.microsoft.com/office/drawing/2014/main" id="{0448260D-945A-4779-A112-301656C2E7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1" name="AutoShape 3" descr="(question)">
          <a:extLst>
            <a:ext uri="{FF2B5EF4-FFF2-40B4-BE49-F238E27FC236}">
              <a16:creationId xmlns:a16="http://schemas.microsoft.com/office/drawing/2014/main" id="{4F5F5F63-4D52-4710-81D8-1B6A6959579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2" name="AutoShape 3" descr="(question)">
          <a:extLst>
            <a:ext uri="{FF2B5EF4-FFF2-40B4-BE49-F238E27FC236}">
              <a16:creationId xmlns:a16="http://schemas.microsoft.com/office/drawing/2014/main" id="{D2D78CEB-057F-4FC4-84E9-898C95D2FE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3" name="AutoShape 3" descr="(question)">
          <a:extLst>
            <a:ext uri="{FF2B5EF4-FFF2-40B4-BE49-F238E27FC236}">
              <a16:creationId xmlns:a16="http://schemas.microsoft.com/office/drawing/2014/main" id="{A1CE6DC9-C167-4453-9ED8-23C40F7F9D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4" name="AutoShape 3" descr="(question)">
          <a:extLst>
            <a:ext uri="{FF2B5EF4-FFF2-40B4-BE49-F238E27FC236}">
              <a16:creationId xmlns:a16="http://schemas.microsoft.com/office/drawing/2014/main" id="{0A9D5B9F-86B7-4190-8DE3-EA36F65167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5" name="AutoShape 3" descr="(question)">
          <a:extLst>
            <a:ext uri="{FF2B5EF4-FFF2-40B4-BE49-F238E27FC236}">
              <a16:creationId xmlns:a16="http://schemas.microsoft.com/office/drawing/2014/main" id="{9B00C7B4-2E30-4B06-AABF-7CD45BEF73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6" name="AutoShape 3" descr="(question)">
          <a:extLst>
            <a:ext uri="{FF2B5EF4-FFF2-40B4-BE49-F238E27FC236}">
              <a16:creationId xmlns:a16="http://schemas.microsoft.com/office/drawing/2014/main" id="{37ED8142-956C-489F-9545-04DCE1E5156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7" name="AutoShape 3" descr="(question)">
          <a:extLst>
            <a:ext uri="{FF2B5EF4-FFF2-40B4-BE49-F238E27FC236}">
              <a16:creationId xmlns:a16="http://schemas.microsoft.com/office/drawing/2014/main" id="{2A8F41ED-1906-46A1-B48B-178C54CDAC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8" name="AutoShape 3" descr="(question)">
          <a:extLst>
            <a:ext uri="{FF2B5EF4-FFF2-40B4-BE49-F238E27FC236}">
              <a16:creationId xmlns:a16="http://schemas.microsoft.com/office/drawing/2014/main" id="{54680D13-2178-4DD8-BD1C-9092530018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9" name="AutoShape 3" descr="(question)">
          <a:extLst>
            <a:ext uri="{FF2B5EF4-FFF2-40B4-BE49-F238E27FC236}">
              <a16:creationId xmlns:a16="http://schemas.microsoft.com/office/drawing/2014/main" id="{705964DD-422B-4B90-8FF4-B5CEE2F9C5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0" name="AutoShape 3" descr="(question)">
          <a:extLst>
            <a:ext uri="{FF2B5EF4-FFF2-40B4-BE49-F238E27FC236}">
              <a16:creationId xmlns:a16="http://schemas.microsoft.com/office/drawing/2014/main" id="{11D5C1FB-21FD-4747-85E2-F8231CC209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1" name="AutoShape 3" descr="(question)">
          <a:extLst>
            <a:ext uri="{FF2B5EF4-FFF2-40B4-BE49-F238E27FC236}">
              <a16:creationId xmlns:a16="http://schemas.microsoft.com/office/drawing/2014/main" id="{30CBE810-9769-4F98-8C60-11FA7E955AE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2" name="AutoShape 3" descr="(question)">
          <a:extLst>
            <a:ext uri="{FF2B5EF4-FFF2-40B4-BE49-F238E27FC236}">
              <a16:creationId xmlns:a16="http://schemas.microsoft.com/office/drawing/2014/main" id="{9EF32E89-0123-4E6F-B3D2-76E14B4CB5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3" name="AutoShape 3" descr="(question)">
          <a:extLst>
            <a:ext uri="{FF2B5EF4-FFF2-40B4-BE49-F238E27FC236}">
              <a16:creationId xmlns:a16="http://schemas.microsoft.com/office/drawing/2014/main" id="{509F2E84-BDC3-4CA7-9BF6-5CF52B898B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4" name="AutoShape 3" descr="(question)">
          <a:extLst>
            <a:ext uri="{FF2B5EF4-FFF2-40B4-BE49-F238E27FC236}">
              <a16:creationId xmlns:a16="http://schemas.microsoft.com/office/drawing/2014/main" id="{6809CB1A-54FD-450A-AE53-5783DEF87C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5" name="AutoShape 3" descr="(question)">
          <a:extLst>
            <a:ext uri="{FF2B5EF4-FFF2-40B4-BE49-F238E27FC236}">
              <a16:creationId xmlns:a16="http://schemas.microsoft.com/office/drawing/2014/main" id="{321D55EC-697C-4C0D-A6F4-5E1767491A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6" name="AutoShape 3" descr="(question)">
          <a:extLst>
            <a:ext uri="{FF2B5EF4-FFF2-40B4-BE49-F238E27FC236}">
              <a16:creationId xmlns:a16="http://schemas.microsoft.com/office/drawing/2014/main" id="{510A545A-A343-4238-BED3-A0265520A17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7" name="AutoShape 3" descr="(question)">
          <a:extLst>
            <a:ext uri="{FF2B5EF4-FFF2-40B4-BE49-F238E27FC236}">
              <a16:creationId xmlns:a16="http://schemas.microsoft.com/office/drawing/2014/main" id="{3D0C7A58-5CD4-4144-9D85-B2E5B00063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8" name="AutoShape 3" descr="(question)">
          <a:extLst>
            <a:ext uri="{FF2B5EF4-FFF2-40B4-BE49-F238E27FC236}">
              <a16:creationId xmlns:a16="http://schemas.microsoft.com/office/drawing/2014/main" id="{98075D94-0B63-49F2-BCA9-4E6411EFE1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9" name="AutoShape 3" descr="(question)">
          <a:extLst>
            <a:ext uri="{FF2B5EF4-FFF2-40B4-BE49-F238E27FC236}">
              <a16:creationId xmlns:a16="http://schemas.microsoft.com/office/drawing/2014/main" id="{DAD77D81-054B-47BF-87D0-D6F2CB87F1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0" name="AutoShape 3" descr="(question)">
          <a:extLst>
            <a:ext uri="{FF2B5EF4-FFF2-40B4-BE49-F238E27FC236}">
              <a16:creationId xmlns:a16="http://schemas.microsoft.com/office/drawing/2014/main" id="{25CBA1D4-5BF8-4561-A8C2-1924FF4C8E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1" name="AutoShape 3" descr="(question)">
          <a:extLst>
            <a:ext uri="{FF2B5EF4-FFF2-40B4-BE49-F238E27FC236}">
              <a16:creationId xmlns:a16="http://schemas.microsoft.com/office/drawing/2014/main" id="{34093DD3-E29D-4BBD-A6B3-49A9A3DD1EC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2" name="AutoShape 3" descr="(question)">
          <a:extLst>
            <a:ext uri="{FF2B5EF4-FFF2-40B4-BE49-F238E27FC236}">
              <a16:creationId xmlns:a16="http://schemas.microsoft.com/office/drawing/2014/main" id="{4335C030-E369-4675-B97B-105C075820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3" name="AutoShape 3" descr="(question)">
          <a:extLst>
            <a:ext uri="{FF2B5EF4-FFF2-40B4-BE49-F238E27FC236}">
              <a16:creationId xmlns:a16="http://schemas.microsoft.com/office/drawing/2014/main" id="{D69DB556-31A7-4BB2-AD0C-DEC758BD65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4" name="AutoShape 3" descr="(question)">
          <a:extLst>
            <a:ext uri="{FF2B5EF4-FFF2-40B4-BE49-F238E27FC236}">
              <a16:creationId xmlns:a16="http://schemas.microsoft.com/office/drawing/2014/main" id="{5D34AD8A-BE04-4EFC-A323-B167A999D0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5" name="AutoShape 3" descr="(question)">
          <a:extLst>
            <a:ext uri="{FF2B5EF4-FFF2-40B4-BE49-F238E27FC236}">
              <a16:creationId xmlns:a16="http://schemas.microsoft.com/office/drawing/2014/main" id="{933A5B62-0F07-4E35-ABFC-57CDCB2068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6" name="AutoShape 3" descr="(question)">
          <a:extLst>
            <a:ext uri="{FF2B5EF4-FFF2-40B4-BE49-F238E27FC236}">
              <a16:creationId xmlns:a16="http://schemas.microsoft.com/office/drawing/2014/main" id="{2746CF12-1748-433E-9057-DAE861059ED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7" name="AutoShape 3" descr="(question)">
          <a:extLst>
            <a:ext uri="{FF2B5EF4-FFF2-40B4-BE49-F238E27FC236}">
              <a16:creationId xmlns:a16="http://schemas.microsoft.com/office/drawing/2014/main" id="{1BC0F309-1877-423E-95F9-9EED601540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8" name="AutoShape 3" descr="(question)">
          <a:extLst>
            <a:ext uri="{FF2B5EF4-FFF2-40B4-BE49-F238E27FC236}">
              <a16:creationId xmlns:a16="http://schemas.microsoft.com/office/drawing/2014/main" id="{01D91745-2A1A-485D-8582-4BEEBCB2C3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9" name="AutoShape 3" descr="(question)">
          <a:extLst>
            <a:ext uri="{FF2B5EF4-FFF2-40B4-BE49-F238E27FC236}">
              <a16:creationId xmlns:a16="http://schemas.microsoft.com/office/drawing/2014/main" id="{1976A2E4-7E5B-4259-A484-9ED1101980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19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0" name="AutoShape 3" descr="(question)">
          <a:extLst>
            <a:ext uri="{FF2B5EF4-FFF2-40B4-BE49-F238E27FC236}">
              <a16:creationId xmlns:a16="http://schemas.microsoft.com/office/drawing/2014/main" id="{76414326-3027-422F-AF23-A435224B6E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1" name="AutoShape 3" descr="(question)">
          <a:extLst>
            <a:ext uri="{FF2B5EF4-FFF2-40B4-BE49-F238E27FC236}">
              <a16:creationId xmlns:a16="http://schemas.microsoft.com/office/drawing/2014/main" id="{C911F21E-F2EB-4AD1-A2C4-EF7619D46D6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2" name="AutoShape 3" descr="(question)">
          <a:extLst>
            <a:ext uri="{FF2B5EF4-FFF2-40B4-BE49-F238E27FC236}">
              <a16:creationId xmlns:a16="http://schemas.microsoft.com/office/drawing/2014/main" id="{FA5998A6-4899-49C6-BFBC-FA74273B8F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3" name="AutoShape 3" descr="(question)">
          <a:extLst>
            <a:ext uri="{FF2B5EF4-FFF2-40B4-BE49-F238E27FC236}">
              <a16:creationId xmlns:a16="http://schemas.microsoft.com/office/drawing/2014/main" id="{E39661C7-534D-4834-9D8F-6882A38346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4" name="AutoShape 3" descr="(question)">
          <a:extLst>
            <a:ext uri="{FF2B5EF4-FFF2-40B4-BE49-F238E27FC236}">
              <a16:creationId xmlns:a16="http://schemas.microsoft.com/office/drawing/2014/main" id="{BCD3C2A4-9FA7-4A86-816D-6A83B83F0B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5" name="AutoShape 3" descr="(question)">
          <a:extLst>
            <a:ext uri="{FF2B5EF4-FFF2-40B4-BE49-F238E27FC236}">
              <a16:creationId xmlns:a16="http://schemas.microsoft.com/office/drawing/2014/main" id="{5DDEBFA0-94FA-413F-8537-042A7733AAA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6" name="AutoShape 3" descr="(question)">
          <a:extLst>
            <a:ext uri="{FF2B5EF4-FFF2-40B4-BE49-F238E27FC236}">
              <a16:creationId xmlns:a16="http://schemas.microsoft.com/office/drawing/2014/main" id="{1E1E634D-40CC-4904-B4B5-A935D6E93C7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7" name="AutoShape 3" descr="(question)">
          <a:extLst>
            <a:ext uri="{FF2B5EF4-FFF2-40B4-BE49-F238E27FC236}">
              <a16:creationId xmlns:a16="http://schemas.microsoft.com/office/drawing/2014/main" id="{46B0683D-0324-4867-8771-C9E9A841DE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8" name="AutoShape 3" descr="(question)">
          <a:extLst>
            <a:ext uri="{FF2B5EF4-FFF2-40B4-BE49-F238E27FC236}">
              <a16:creationId xmlns:a16="http://schemas.microsoft.com/office/drawing/2014/main" id="{026AF46C-D6BE-4003-B8EC-36BA39FE2A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9" name="AutoShape 3" descr="(question)">
          <a:extLst>
            <a:ext uri="{FF2B5EF4-FFF2-40B4-BE49-F238E27FC236}">
              <a16:creationId xmlns:a16="http://schemas.microsoft.com/office/drawing/2014/main" id="{BC4F8E28-290E-4307-AD9C-9BAF9BF218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0" name="AutoShape 3" descr="(question)">
          <a:extLst>
            <a:ext uri="{FF2B5EF4-FFF2-40B4-BE49-F238E27FC236}">
              <a16:creationId xmlns:a16="http://schemas.microsoft.com/office/drawing/2014/main" id="{5233879D-CA11-488B-95C7-A5B1870731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1" name="AutoShape 3" descr="(question)">
          <a:extLst>
            <a:ext uri="{FF2B5EF4-FFF2-40B4-BE49-F238E27FC236}">
              <a16:creationId xmlns:a16="http://schemas.microsoft.com/office/drawing/2014/main" id="{37DD3374-4289-4767-819C-0B2419178AF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2" name="AutoShape 3" descr="(question)">
          <a:extLst>
            <a:ext uri="{FF2B5EF4-FFF2-40B4-BE49-F238E27FC236}">
              <a16:creationId xmlns:a16="http://schemas.microsoft.com/office/drawing/2014/main" id="{BFBE015A-92CD-4A00-8F01-C755F99FD3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3" name="AutoShape 3" descr="(question)">
          <a:extLst>
            <a:ext uri="{FF2B5EF4-FFF2-40B4-BE49-F238E27FC236}">
              <a16:creationId xmlns:a16="http://schemas.microsoft.com/office/drawing/2014/main" id="{CCEF2D69-EBBC-49EA-84B9-EDA7B5A910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4" name="AutoShape 3" descr="(question)">
          <a:extLst>
            <a:ext uri="{FF2B5EF4-FFF2-40B4-BE49-F238E27FC236}">
              <a16:creationId xmlns:a16="http://schemas.microsoft.com/office/drawing/2014/main" id="{85B65C36-FE13-4135-A6A4-4C20D3FCBE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5" name="AutoShape 3" descr="(question)">
          <a:extLst>
            <a:ext uri="{FF2B5EF4-FFF2-40B4-BE49-F238E27FC236}">
              <a16:creationId xmlns:a16="http://schemas.microsoft.com/office/drawing/2014/main" id="{B90E7102-7285-414A-82B4-B8402C7ED6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6" name="AutoShape 3" descr="(question)">
          <a:extLst>
            <a:ext uri="{FF2B5EF4-FFF2-40B4-BE49-F238E27FC236}">
              <a16:creationId xmlns:a16="http://schemas.microsoft.com/office/drawing/2014/main" id="{C69C0C29-0BC3-47E9-9AB9-E3DC13869B6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7" name="AutoShape 3" descr="(question)">
          <a:extLst>
            <a:ext uri="{FF2B5EF4-FFF2-40B4-BE49-F238E27FC236}">
              <a16:creationId xmlns:a16="http://schemas.microsoft.com/office/drawing/2014/main" id="{143775A0-31ED-4D60-B748-FA3A7D2D38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8" name="AutoShape 3" descr="(question)">
          <a:extLst>
            <a:ext uri="{FF2B5EF4-FFF2-40B4-BE49-F238E27FC236}">
              <a16:creationId xmlns:a16="http://schemas.microsoft.com/office/drawing/2014/main" id="{980926CE-E080-4964-B56F-50F70DB1CF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9" name="AutoShape 3" descr="(question)">
          <a:extLst>
            <a:ext uri="{FF2B5EF4-FFF2-40B4-BE49-F238E27FC236}">
              <a16:creationId xmlns:a16="http://schemas.microsoft.com/office/drawing/2014/main" id="{33A87B14-46A8-46A2-8BBE-A5769B5D2F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0" name="AutoShape 3" descr="(question)">
          <a:extLst>
            <a:ext uri="{FF2B5EF4-FFF2-40B4-BE49-F238E27FC236}">
              <a16:creationId xmlns:a16="http://schemas.microsoft.com/office/drawing/2014/main" id="{6C9415CA-0DD6-4CDF-88EC-435840434C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1" name="AutoShape 3" descr="(question)">
          <a:extLst>
            <a:ext uri="{FF2B5EF4-FFF2-40B4-BE49-F238E27FC236}">
              <a16:creationId xmlns:a16="http://schemas.microsoft.com/office/drawing/2014/main" id="{67B74F5B-ACB7-4C6F-A170-F76EBD94067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2" name="AutoShape 3" descr="(question)">
          <a:extLst>
            <a:ext uri="{FF2B5EF4-FFF2-40B4-BE49-F238E27FC236}">
              <a16:creationId xmlns:a16="http://schemas.microsoft.com/office/drawing/2014/main" id="{B4739E5C-571A-4363-900C-7FADA97949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3" name="AutoShape 3" descr="(question)">
          <a:extLst>
            <a:ext uri="{FF2B5EF4-FFF2-40B4-BE49-F238E27FC236}">
              <a16:creationId xmlns:a16="http://schemas.microsoft.com/office/drawing/2014/main" id="{2DD12103-337D-436A-B78C-410D069C6F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4" name="AutoShape 3" descr="(question)">
          <a:extLst>
            <a:ext uri="{FF2B5EF4-FFF2-40B4-BE49-F238E27FC236}">
              <a16:creationId xmlns:a16="http://schemas.microsoft.com/office/drawing/2014/main" id="{FA9AA037-33BF-477C-A0BC-D54FCBD6FF7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5" name="AutoShape 3" descr="(question)">
          <a:extLst>
            <a:ext uri="{FF2B5EF4-FFF2-40B4-BE49-F238E27FC236}">
              <a16:creationId xmlns:a16="http://schemas.microsoft.com/office/drawing/2014/main" id="{AC3F823E-EA83-4C51-B08D-C5B62019DF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6" name="AutoShape 3" descr="(question)">
          <a:extLst>
            <a:ext uri="{FF2B5EF4-FFF2-40B4-BE49-F238E27FC236}">
              <a16:creationId xmlns:a16="http://schemas.microsoft.com/office/drawing/2014/main" id="{20AE7750-F8A4-45D3-8E80-12949113551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7" name="AutoShape 3" descr="(question)">
          <a:extLst>
            <a:ext uri="{FF2B5EF4-FFF2-40B4-BE49-F238E27FC236}">
              <a16:creationId xmlns:a16="http://schemas.microsoft.com/office/drawing/2014/main" id="{BD04B2A9-25C8-4D74-AD38-D17269D7B1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8" name="AutoShape 3" descr="(question)">
          <a:extLst>
            <a:ext uri="{FF2B5EF4-FFF2-40B4-BE49-F238E27FC236}">
              <a16:creationId xmlns:a16="http://schemas.microsoft.com/office/drawing/2014/main" id="{CBED9C4C-58BC-45F5-AC56-CFE4A37600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9" name="AutoShape 3" descr="(question)">
          <a:extLst>
            <a:ext uri="{FF2B5EF4-FFF2-40B4-BE49-F238E27FC236}">
              <a16:creationId xmlns:a16="http://schemas.microsoft.com/office/drawing/2014/main" id="{4BF8F047-12F2-4D55-B505-53A7A7C523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0" name="AutoShape 3" descr="(question)">
          <a:extLst>
            <a:ext uri="{FF2B5EF4-FFF2-40B4-BE49-F238E27FC236}">
              <a16:creationId xmlns:a16="http://schemas.microsoft.com/office/drawing/2014/main" id="{57F3B966-4F4C-41B1-8094-4F85EA8C36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1" name="AutoShape 3" descr="(question)">
          <a:extLst>
            <a:ext uri="{FF2B5EF4-FFF2-40B4-BE49-F238E27FC236}">
              <a16:creationId xmlns:a16="http://schemas.microsoft.com/office/drawing/2014/main" id="{40E3438B-B39F-4B91-BC93-364C1979F3E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2" name="AutoShape 3" descr="(question)">
          <a:extLst>
            <a:ext uri="{FF2B5EF4-FFF2-40B4-BE49-F238E27FC236}">
              <a16:creationId xmlns:a16="http://schemas.microsoft.com/office/drawing/2014/main" id="{4A1590D5-C3C7-4725-8B11-84D45E9A4A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3" name="AutoShape 3" descr="(question)">
          <a:extLst>
            <a:ext uri="{FF2B5EF4-FFF2-40B4-BE49-F238E27FC236}">
              <a16:creationId xmlns:a16="http://schemas.microsoft.com/office/drawing/2014/main" id="{FA0F939B-7395-45F6-8181-B0D36748BF9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4" name="AutoShape 3" descr="(question)">
          <a:extLst>
            <a:ext uri="{FF2B5EF4-FFF2-40B4-BE49-F238E27FC236}">
              <a16:creationId xmlns:a16="http://schemas.microsoft.com/office/drawing/2014/main" id="{44163E1B-314D-49F9-84FB-38348C0C4B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5" name="AutoShape 3" descr="(question)">
          <a:extLst>
            <a:ext uri="{FF2B5EF4-FFF2-40B4-BE49-F238E27FC236}">
              <a16:creationId xmlns:a16="http://schemas.microsoft.com/office/drawing/2014/main" id="{DD807029-3D10-4AC1-BA2B-0630A93E66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6" name="AutoShape 3" descr="(question)">
          <a:extLst>
            <a:ext uri="{FF2B5EF4-FFF2-40B4-BE49-F238E27FC236}">
              <a16:creationId xmlns:a16="http://schemas.microsoft.com/office/drawing/2014/main" id="{F377E9D3-03E4-4346-9411-6364805BCB0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7" name="AutoShape 3" descr="(question)">
          <a:extLst>
            <a:ext uri="{FF2B5EF4-FFF2-40B4-BE49-F238E27FC236}">
              <a16:creationId xmlns:a16="http://schemas.microsoft.com/office/drawing/2014/main" id="{BDF12EB0-B63B-4BFE-8765-0C4DAC5F87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8" name="AutoShape 3" descr="(question)">
          <a:extLst>
            <a:ext uri="{FF2B5EF4-FFF2-40B4-BE49-F238E27FC236}">
              <a16:creationId xmlns:a16="http://schemas.microsoft.com/office/drawing/2014/main" id="{B13EAC09-40A1-4FCD-A8E8-9C74D6B555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9" name="AutoShape 3" descr="(question)">
          <a:extLst>
            <a:ext uri="{FF2B5EF4-FFF2-40B4-BE49-F238E27FC236}">
              <a16:creationId xmlns:a16="http://schemas.microsoft.com/office/drawing/2014/main" id="{25629A8A-8F9A-467E-8AC3-2EB35520FB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0" name="AutoShape 3" descr="(question)">
          <a:extLst>
            <a:ext uri="{FF2B5EF4-FFF2-40B4-BE49-F238E27FC236}">
              <a16:creationId xmlns:a16="http://schemas.microsoft.com/office/drawing/2014/main" id="{10CBF766-CC1A-4CBA-8487-F7AE6A03D1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1" name="AutoShape 3" descr="(question)">
          <a:extLst>
            <a:ext uri="{FF2B5EF4-FFF2-40B4-BE49-F238E27FC236}">
              <a16:creationId xmlns:a16="http://schemas.microsoft.com/office/drawing/2014/main" id="{6AA0F000-8C76-4995-ACB5-077827006F8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2" name="AutoShape 3" descr="(question)">
          <a:extLst>
            <a:ext uri="{FF2B5EF4-FFF2-40B4-BE49-F238E27FC236}">
              <a16:creationId xmlns:a16="http://schemas.microsoft.com/office/drawing/2014/main" id="{4D779741-4966-4132-A3E4-C13FBF1F0F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3" name="AutoShape 3" descr="(question)">
          <a:extLst>
            <a:ext uri="{FF2B5EF4-FFF2-40B4-BE49-F238E27FC236}">
              <a16:creationId xmlns:a16="http://schemas.microsoft.com/office/drawing/2014/main" id="{F0572592-3B37-4EAA-9E21-3D7E7FB8AE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4" name="AutoShape 3" descr="(question)">
          <a:extLst>
            <a:ext uri="{FF2B5EF4-FFF2-40B4-BE49-F238E27FC236}">
              <a16:creationId xmlns:a16="http://schemas.microsoft.com/office/drawing/2014/main" id="{B65E94BC-C984-463F-971A-FE0EDFF3A5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38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aorg.sharepoint.com/sites/StandardsAssurance/Shared%20Documents/4.%20Global%20Quality%20of%20Implementation/LATAM/A.Brazil%20and%20South%20America/6.New%20Standard%202020/3.RA%202020%20Templates/Version%201.1/210326_Templates_Groups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or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Martha Djourdjin" id="{1BEE75E8-EDEE-455C-87A0-A367C9E0BF09}" userId="S::mdjourdjin@ra.org::c7effdb4-a6a9-41dc-af77-0c5be331573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54A270-6589-449D-912E-7AAB2F3FED63}" name="FarmIDApp" displayName="FarmIDApp" ref="A61:J79" headerRowDxfId="132" dataDxfId="130" totalsRowDxfId="128" headerRowBorderDxfId="131" tableBorderDxfId="129">
  <tableColumns count="10">
    <tableColumn id="1" xr3:uid="{9575666A-D0E3-485D-AB91-BC13FD6A3C00}" name="Arazinin veya İşleme İşletmesinin Adı" totalsRowFunction="count" dataDxfId="127" totalsRowDxfId="126"/>
    <tableColumn id="5" xr3:uid="{189B56A8-0295-4036-823F-D4FFFFF04196}" name="Arazi mi yoksa İşleme İşletmesi mi?" dataDxfId="125" totalsRowDxfId="124"/>
    <tableColumn id="2" xr3:uid="{C1327F19-CDBF-48CC-A5D8-2CD8C0E23F3B}" name="Arazinin Ulus. Kimlik Numarası" dataDxfId="123" totalsRowDxfId="122"/>
    <tableColumn id="4" xr3:uid="{4F223713-8222-41A0-B9BF-A1E4A880FF8F}" name="Şehir/Bölge" dataDxfId="121" totalsRowDxfId="120"/>
    <tableColumn id="7" xr3:uid="{F2C9C71F-1CB3-4346-9E25-4880FB33CB9F}" name="Arazi Birimi Sayısı" totalsRowFunction="sum" dataDxfId="119"/>
    <tableColumn id="8" xr3:uid="{0783F94C-A911-42B2-A35D-F5014AA343A7}" name="Arazinin tamamının toplam yüzölçümü (ha)" totalsRowFunction="sum" dataDxfId="118">
      <calculatedColumnFormula>SUBTOTAL(109,FarmIDApp[Arazinin tamamının toplam yüzölçümü (ha)])</calculatedColumnFormula>
    </tableColumn>
    <tableColumn id="9" xr3:uid="{8CD01D4C-3780-48C2-91C3-B30012179358}" name="Ana Ürünün Üretim Alanı (Ha)" totalsRowFunction="sum" dataDxfId="117" totalsRowDxfId="116"/>
    <tableColumn id="10" xr3:uid="{9E5514EB-5716-409E-87E9-5D78884C07C4}" name="İkinci Ürünün Üretim Alanı (Ha)" totalsRowFunction="sum" dataDxfId="115" totalsRowDxfId="114"/>
    <tableColumn id="11" xr3:uid="{B2ECAD68-25AF-47A0-ACFC-EE140C964A04}" name="Üçüncü Ürünün Üretim Alanı (Ha)" totalsRowFunction="sum" dataDxfId="113" totalsRowDxfId="112"/>
    <tableColumn id="12" xr3:uid="{6E96F0E9-FD0E-42D6-A6E8-903CCA071277}" name="Dördüncü Ürünün Üretim Alanı (Ha)" totalsRowFunction="sum" dataDxfId="11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338CFAA-474D-4817-8025-75FE5A1818E2}" name="FarmIDLandUse" displayName="FarmIDLandUse" ref="A83:I101" totalsRowCount="1" headerRowDxfId="110" dataDxfId="108" totalsRowDxfId="106" headerRowBorderDxfId="109" tableBorderDxfId="107">
  <autoFilter ref="A83:I100" xr:uid="{B0C611F8-29D0-421D-A163-CAEC3949E4C4}"/>
  <tableColumns count="9">
    <tableColumn id="1" xr3:uid="{BBA33371-1226-4FF8-A6F0-69009CBF48D0}" name="İşletme Adı" dataDxfId="105" totalsRowDxfId="104">
      <calculatedColumnFormula>A62</calculatedColumnFormula>
    </tableColumn>
    <tableColumn id="2" xr3:uid="{CC58C93D-6D3F-4E7F-9A2A-C5E678C69859}" name="Arazi içindeki Sit Alanı (ha)" totalsRowFunction="sum" dataDxfId="103" totalsRowDxfId="102"/>
    <tableColumn id="5" xr3:uid="{617652B2-98F7-42C8-ACAE-E8C1F6ACCB96}" name="Sulama yapılan alan (ha)" totalsRowFunction="sum" dataDxfId="101" totalsRowDxfId="100"/>
    <tableColumn id="6" xr3:uid="{4108B3C1-C532-4509-B658-C41BE93BEFC7}" name="Bu yıl budama yapılan alan (ha)" totalsRowFunction="sum" dataDxfId="99" totalsRowDxfId="98"/>
    <tableColumn id="15" xr3:uid="{46CA8437-67A3-4ECC-989D-BF7F3DB4F283}" name="Fidelik/Sera tesislerinin sayısı" totalsRowFunction="sum" dataDxfId="97" totalsRowDxfId="96"/>
    <tableColumn id="16" xr3:uid="{5EE3B319-5127-4BF4-95E2-51EE5E211FC0}" name="Kurutma Tesislerinin Sayısı" totalsRowFunction="sum" dataDxfId="95" totalsRowDxfId="94"/>
    <tableColumn id="17" xr3:uid="{BD7384B9-C5B6-48FD-91A4-F9AC8DE81010}" name="Depolama tesislerinin sayısı" totalsRowFunction="sum" dataDxfId="93" totalsRowDxfId="92"/>
    <tableColumn id="18" xr3:uid="{5CF10D0B-5CDB-4DE1-B3EA-6DEC3263DD9D}" name="Öğütme/Yıkama İstasyonu tesislerinin sayısı" totalsRowFunction="sum" dataDxfId="91" totalsRowDxfId="90"/>
    <tableColumn id="19" xr3:uid="{489C92C9-E676-4448-A61F-503BEFF5A0E5}" name="Ambalajlama/veya bitmiş ürünler için paketleme tesisi sayısı + diğer işleme tesisleri" totalsRowFunction="sum" dataDxfId="89" totalsRowDxfId="8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8B2E7C4-3CEF-42C2-97AA-222AEB647917}" name="FarmIDWorkers" displayName="FarmIDWorkers" ref="A105:L123" headerRowDxfId="87" dataDxfId="85" totalsRowDxfId="83" headerRowBorderDxfId="86" tableBorderDxfId="84">
  <tableColumns count="12">
    <tableColumn id="1" xr3:uid="{3C793B1B-AB99-46B4-BC59-998DE6BD3FE2}" name="Arazi Adı" dataDxfId="82" totalsRowDxfId="81">
      <calculatedColumnFormula>A84</calculatedColumnFormula>
    </tableColumn>
    <tableColumn id="13" xr3:uid="{4986C3CF-F2E9-4B87-B7D2-4E5251A06587}" name="Daimi Erkek İşçiler" totalsRowFunction="sum" dataDxfId="80" totalsRowDxfId="79"/>
    <tableColumn id="14" xr3:uid="{3CA5CB04-0743-4E95-9A6A-E1B6C7E7C517}" name="Daimi Kadın İşçiler" totalsRowFunction="sum" dataDxfId="78" totalsRowDxfId="77"/>
    <tableColumn id="2" xr3:uid="{C3DAB229-60C0-4F1C-80A6-9C561AC3E8C6}" name="Geçici Erkek İşçiler" totalsRowFunction="sum" dataDxfId="76" totalsRowDxfId="75"/>
    <tableColumn id="4" xr3:uid="{4D7A83C0-A4C5-43B0-9447-EF106E5668D7}" name="Geçici Kadın İşçiler" totalsRowFunction="sum" dataDxfId="74" totalsRowDxfId="73"/>
    <tableColumn id="5" xr3:uid="{70A9AF4C-0151-4C15-A79A-7BECC1269369}" name="Göçmen Erkek İşçiler" totalsRowFunction="sum" dataDxfId="72" totalsRowDxfId="71"/>
    <tableColumn id="6" xr3:uid="{08E16D57-BF7C-426C-BBA3-F727B932F96D}" name="Göçmen Kadın İşçiler" totalsRowFunction="sum" dataDxfId="70" totalsRowDxfId="69"/>
    <tableColumn id="15" xr3:uid="{CCF37B69-BF21-4A7E-AA7C-3B18238EB2BC}" name="18 Yaşın Altındaki İşçiler" totalsRowFunction="sum" dataDxfId="68">
      <calculatedColumnFormula>SUBTOTAL(109,FarmIDWorkers[18 Yaşın Altındaki İşçiler])</calculatedColumnFormula>
    </tableColumn>
    <tableColumn id="16" xr3:uid="{C0D81E16-A32E-42D4-A26E-3D5A1B974BC5}" name="Sendikalı İşçiler" totalsRowFunction="sum" dataDxfId="67" totalsRowDxfId="66"/>
    <tableColumn id="17" xr3:uid="{A94CCC6B-66A4-4AD2-BB44-D6A53CB5978E}" name="Sendikaların Adları" totalsRowFunction="sum" dataDxfId="65" totalsRowDxfId="64"/>
    <tableColumn id="19" xr3:uid="{79A5199E-F378-49EA-91DA-5E26727F2124}" name="En yoğun hasat döneminde işçilere sağlanan konaklama imkanlarının sayısı" totalsRowFunction="sum" dataDxfId="63" totalsRowDxfId="62"/>
    <tableColumn id="20" xr3:uid="{67573DFA-EA8C-422D-B580-C4D0D2B64E96}" name="En yoğun hasat döneminde arazide yaşayan işçiler" totalsRowFunction="sum" dataDxfId="61" totalsRowDxfId="6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0C794-2704-41DF-A9A2-524D688FA875}" name="AuditAgenda" displayName="AuditAgenda" ref="A98:E115" totalsRowShown="0" headerRowDxfId="58" dataDxfId="57">
  <autoFilter ref="A98:E115" xr:uid="{2F3BEF45-CDDD-4792-A692-2C2468994074}"/>
  <tableColumns count="5">
    <tableColumn id="1" xr3:uid="{D1DD5489-DC73-4A31-AAE0-4F790C20F50A}" name="Tarih" dataDxfId="56"/>
    <tableColumn id="2" xr3:uid="{110905B0-F922-40B6-8A55-B4EBFC4BB66D}" name="Saat_x000a_(Başlangıç saati - Bitiş saati)" dataDxfId="55"/>
    <tableColumn id="5" xr3:uid="{936DB682-C4E7-4114-9088-09EA04980FA4}" name="Sorumlu kişi_x000a_(denetimin yürütülmesinden sorumlu kişi)" dataDxfId="54"/>
    <tableColumn id="7" xr3:uid="{B775C698-1207-4C45-BC33-2946A08A777B}" name="Faaliyet_x000a_(Yapılacak denetim faaliyetlerinin ayrıntılarını bölüm, doğrulama türü ve sorumlu kişilere göre ayırarak açıklayın.)" dataDxfId="53"/>
    <tableColumn id="11" xr3:uid="{9A9AE417-F9B9-4C81-A369-0065C7E4A53D}" name="Açıklamalar" dataDxfId="5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9A240AB-8FAB-4B6E-B843-2BD307B7C200}" name="Lawsuits8" displayName="Lawsuits8" ref="A39:F501" totalsRowShown="0" headerRowDxfId="47" dataDxfId="46" tableBorderDxfId="45">
  <autoFilter ref="A39:F501" xr:uid="{45F33E51-4D6F-47CA-BBF8-F85872A853A6}"/>
  <tableColumns count="6">
    <tableColumn id="1" xr3:uid="{EA4F4021-4F75-4E28-A44C-EC0BB933113A}" name=" Konum (Forum)" dataDxfId="44"/>
    <tableColumn id="2" xr3:uid="{C1A421F9-31C9-4A3B-90C0-18436B6B2907}" name="Dava / Mahkeme Kararı Sayısı" dataDxfId="43"/>
    <tableColumn id="3" xr3:uid="{1E2FF237-B5A5-4A10-8D64-1EC08036CCF4}" name="Durum" dataDxfId="42"/>
    <tableColumn id="4" xr3:uid="{10B20B35-60C0-4FA9-A23B-475FB98C0151}" name="Davanın Konusu" dataDxfId="41"/>
    <tableColumn id="5" xr3:uid="{F2450044-16FE-485F-B463-E0A9FDDA9F15}" name="Ciddiyet Derecesi" dataDxfId="40"/>
    <tableColumn id="6" xr3:uid="{155A5619-FE10-4767-8890-9A5F864B3601}" name="Açılış Tarih" dataDxfId="3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296A732-74B5-4CC3-8033-CD5AF79DE9F9}" name="SampleDisc" displayName="SampleDisc" ref="A41:E500" headerRowDxfId="32" dataDxfId="31" tableBorderDxfId="30">
  <autoFilter ref="A41:E500" xr:uid="{EA28B547-9115-488D-AD29-8F33A8D49097}">
    <filterColumn colId="0" hiddenButton="1"/>
    <filterColumn colId="1" hiddenButton="1"/>
    <filterColumn colId="2" hiddenButton="1"/>
    <filterColumn colId="3" hiddenButton="1"/>
    <filterColumn colId="4" hiddenButton="1"/>
  </autoFilter>
  <tableColumns count="5">
    <tableColumn id="1" xr3:uid="{03E34F12-819F-4671-B7D5-1DCEC48FB33F}" name="İsim" totalsRowLabel="Total" dataDxfId="29" totalsRowDxfId="28"/>
    <tableColumn id="2" xr3:uid="{277848A7-6D10-4ED6-8237-A9744E31C67D}" name="Arazinin İşletme Kimlik Numarası" dataDxfId="27" totalsRowDxfId="26"/>
    <tableColumn id="4" xr3:uid="{9E50AE87-19BA-4D8B-B669-5E5498E820A6}" name="Türü" dataDxfId="25" totalsRowDxfId="24"/>
    <tableColumn id="5" xr3:uid="{2323718E-0B3E-4333-9909-2D2E181EC321}" name="Örnekleme Türü" dataDxfId="23" totalsRowDxfId="22"/>
    <tableColumn id="8" xr3:uid="{86D5FFFC-7B78-4F98-80F1-C100FBC5D382}" name="Artış varsa gerekçesini belirtin" totalsRowFunction="count" dataDxfId="21" totalsRowDxfId="2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8CC463-3D5E-4BE7-BF85-419A0C311A5F}" name="Table32" displayName="Table32" ref="A3:F57" totalsRowShown="0" headerRowDxfId="7" dataDxfId="6">
  <tableColumns count="6">
    <tableColumn id="1" xr3:uid="{0185AF38-4DBF-4267-B9FB-FEF2515EF880}" name="Risk factor" dataDxfId="5"/>
    <tableColumn id="2" xr3:uid="{14E2A913-E267-485C-A15D-2580773F8D62}" name="Applicable to:" dataDxfId="4"/>
    <tableColumn id="11" xr3:uid="{649E6763-4321-4C66-A33A-51BA2FB28C70}" name="Location of data" dataDxfId="3"/>
    <tableColumn id="7" xr3:uid="{8670189B-E7F4-486E-9909-088E09B150C8}" name="Threshold" dataDxfId="2"/>
    <tableColumn id="8" xr3:uid="{E9A4793C-4B1A-4CB4-AEA5-D6AB344A0857}" name="Risk point" dataDxfId="1"/>
    <tableColumn id="9" xr3:uid="{F49F58D2-D9BE-49C2-8FB6-6D0682F39DCE}" name="Comments" dataDxfId="0"/>
  </tableColumns>
  <tableStyleInfo name="TableStyleMedium9" showFirstColumn="0" showLastColumn="0" showRowStripes="0"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77" dT="2021-01-28T18:21:27.89" personId="{1BEE75E8-EDEE-455C-87A0-A367C9E0BF09}" id="{B9DEC396-4933-4BFD-8B55-BEE2C8493A18}">
    <text>Is this the same as Chilli or another crop? If it's the same, then add Other chilli as a variety!</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rainforest-alliance.org/business/resource-item/data-sheet-for-child-labor-and-forced-labor-risk-maps/" TargetMode="External"/><Relationship Id="rId1" Type="http://schemas.openxmlformats.org/officeDocument/2006/relationships/hyperlink" Target="https://www.rainforest-alliance.org/business/resource-item/data-sheet-for-child-labor-and-forced-labor-risk-maps/" TargetMode="External"/><Relationship Id="rId5" Type="http://schemas.openxmlformats.org/officeDocument/2006/relationships/table" Target="../tables/table5.x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01150-596E-4E57-83AA-7FC9D9F439CE}">
  <sheetPr>
    <tabColor rgb="FF175259"/>
  </sheetPr>
  <dimension ref="A1:M34"/>
  <sheetViews>
    <sheetView showGridLines="0" tabSelected="1" showWhiteSpace="0" zoomScale="90" zoomScaleNormal="90" workbookViewId="0"/>
  </sheetViews>
  <sheetFormatPr defaultColWidth="10.85546875" defaultRowHeight="15" x14ac:dyDescent="0.25"/>
  <cols>
    <col min="6" max="6" width="11.85546875" customWidth="1"/>
    <col min="7" max="7" width="17.5703125" customWidth="1"/>
    <col min="8" max="9" width="10.7109375" customWidth="1"/>
    <col min="10" max="10" width="15.5703125" customWidth="1"/>
    <col min="11" max="11" width="16.140625" customWidth="1"/>
    <col min="13" max="13" width="14.140625" customWidth="1"/>
  </cols>
  <sheetData>
    <row r="1" spans="1:13" ht="43.5" x14ac:dyDescent="0.25">
      <c r="A1" s="261" t="s">
        <v>0</v>
      </c>
    </row>
    <row r="2" spans="1:13" ht="25.5" x14ac:dyDescent="0.25">
      <c r="A2" s="262" t="s">
        <v>1</v>
      </c>
    </row>
    <row r="3" spans="1:13" ht="18" x14ac:dyDescent="0.25">
      <c r="A3" s="263" t="s">
        <v>510</v>
      </c>
      <c r="B3" s="263" t="str">
        <f>L14</f>
        <v>1.1</v>
      </c>
    </row>
    <row r="4" spans="1:13" ht="15.95" customHeight="1" x14ac:dyDescent="0.25">
      <c r="F4" s="264" t="s">
        <v>2</v>
      </c>
    </row>
    <row r="5" spans="1:13" ht="18" x14ac:dyDescent="0.25">
      <c r="A5" s="263"/>
      <c r="F5" s="461" t="s">
        <v>3</v>
      </c>
      <c r="G5" s="461"/>
      <c r="H5" s="461"/>
      <c r="I5" s="461"/>
      <c r="J5" s="461"/>
      <c r="K5" s="461"/>
      <c r="L5" s="461"/>
      <c r="M5" s="461"/>
    </row>
    <row r="6" spans="1:13" x14ac:dyDescent="0.25">
      <c r="F6" s="461"/>
      <c r="G6" s="461"/>
      <c r="H6" s="461"/>
      <c r="I6" s="461"/>
      <c r="J6" s="461"/>
      <c r="K6" s="461"/>
      <c r="L6" s="461"/>
      <c r="M6" s="461"/>
    </row>
    <row r="7" spans="1:13" x14ac:dyDescent="0.25">
      <c r="F7" s="461"/>
      <c r="G7" s="461"/>
      <c r="H7" s="461"/>
      <c r="I7" s="461"/>
      <c r="J7" s="461"/>
      <c r="K7" s="461"/>
      <c r="L7" s="461"/>
      <c r="M7" s="461"/>
    </row>
    <row r="8" spans="1:13" x14ac:dyDescent="0.25">
      <c r="F8" s="461"/>
      <c r="G8" s="461"/>
      <c r="H8" s="461"/>
      <c r="I8" s="461"/>
      <c r="J8" s="461"/>
      <c r="K8" s="461"/>
      <c r="L8" s="461"/>
      <c r="M8" s="461"/>
    </row>
    <row r="9" spans="1:13" ht="15.95" customHeight="1" x14ac:dyDescent="0.25">
      <c r="F9" s="264" t="s">
        <v>4</v>
      </c>
    </row>
    <row r="10" spans="1:13" ht="15.95" customHeight="1" x14ac:dyDescent="0.25">
      <c r="F10" s="462" t="s">
        <v>5</v>
      </c>
      <c r="G10" s="462"/>
      <c r="H10" s="462"/>
      <c r="I10" s="462"/>
      <c r="J10" s="462"/>
      <c r="K10" s="462"/>
      <c r="L10" s="462"/>
      <c r="M10" s="462"/>
    </row>
    <row r="11" spans="1:13" ht="15.95" customHeight="1" x14ac:dyDescent="0.25">
      <c r="F11" s="462"/>
      <c r="G11" s="462"/>
      <c r="H11" s="462"/>
      <c r="I11" s="462"/>
      <c r="J11" s="462"/>
      <c r="K11" s="462"/>
      <c r="L11" s="462"/>
      <c r="M11" s="462"/>
    </row>
    <row r="12" spans="1:13" ht="15.95" customHeight="1" x14ac:dyDescent="0.25">
      <c r="F12" s="156"/>
      <c r="G12" s="156"/>
      <c r="H12" s="156"/>
      <c r="I12" s="156"/>
      <c r="J12" s="156"/>
      <c r="K12" s="156"/>
      <c r="L12" s="156"/>
      <c r="M12" s="156"/>
    </row>
    <row r="13" spans="1:13" ht="18.600000000000001" customHeight="1" x14ac:dyDescent="0.25">
      <c r="F13" s="463" t="s">
        <v>6</v>
      </c>
      <c r="G13" s="464"/>
      <c r="H13" s="464"/>
      <c r="I13" s="464"/>
      <c r="J13" s="465" t="s">
        <v>7</v>
      </c>
      <c r="K13" s="465"/>
      <c r="L13" s="465" t="s">
        <v>8</v>
      </c>
      <c r="M13" s="465"/>
    </row>
    <row r="14" spans="1:13" ht="33" customHeight="1" x14ac:dyDescent="0.25">
      <c r="F14" s="459" t="str">
        <f>A2</f>
        <v>Sertifikasyon Başvuru Formu (CAF) - Tekli arazi ve Çoklu arazi sertifikasyonu</v>
      </c>
      <c r="G14" s="459"/>
      <c r="H14" s="459"/>
      <c r="I14" s="459"/>
      <c r="J14" s="460" t="s">
        <v>1325</v>
      </c>
      <c r="K14" s="460"/>
      <c r="L14" s="459" t="s">
        <v>1326</v>
      </c>
      <c r="M14" s="459"/>
    </row>
    <row r="15" spans="1:13" s="72" customFormat="1" ht="25.5" customHeight="1" x14ac:dyDescent="0.25">
      <c r="F15" s="463" t="s">
        <v>9</v>
      </c>
      <c r="G15" s="463"/>
      <c r="H15" s="466" t="s">
        <v>10</v>
      </c>
      <c r="I15" s="466"/>
      <c r="J15" s="463" t="s">
        <v>11</v>
      </c>
      <c r="K15" s="463"/>
      <c r="L15" s="463" t="s">
        <v>12</v>
      </c>
      <c r="M15" s="463"/>
    </row>
    <row r="16" spans="1:13" ht="18.600000000000001" customHeight="1" x14ac:dyDescent="0.25">
      <c r="F16" s="467" t="s">
        <v>13</v>
      </c>
      <c r="G16" s="468"/>
      <c r="H16" s="467" t="s">
        <v>1342</v>
      </c>
      <c r="I16" s="468"/>
      <c r="J16" s="469" t="s">
        <v>14</v>
      </c>
      <c r="K16" s="470"/>
      <c r="L16" s="459" t="s">
        <v>15</v>
      </c>
      <c r="M16" s="459"/>
    </row>
    <row r="17" spans="1:13" ht="18.600000000000001" customHeight="1" x14ac:dyDescent="0.25">
      <c r="F17" s="463" t="s">
        <v>16</v>
      </c>
      <c r="G17" s="463"/>
      <c r="H17" s="463"/>
      <c r="I17" s="463"/>
      <c r="J17" s="463" t="s">
        <v>17</v>
      </c>
      <c r="K17" s="463"/>
      <c r="L17" s="463"/>
      <c r="M17" s="463"/>
    </row>
    <row r="18" spans="1:13" ht="34.5" customHeight="1" x14ac:dyDescent="0.25">
      <c r="F18" s="459" t="s">
        <v>18</v>
      </c>
      <c r="G18" s="459"/>
      <c r="H18" s="459"/>
      <c r="I18" s="459"/>
      <c r="J18" s="459" t="s">
        <v>19</v>
      </c>
      <c r="K18" s="459"/>
      <c r="L18" s="459"/>
      <c r="M18" s="459"/>
    </row>
    <row r="19" spans="1:13" ht="18.600000000000001" customHeight="1" x14ac:dyDescent="0.25">
      <c r="F19" s="463" t="s">
        <v>20</v>
      </c>
      <c r="G19" s="463"/>
      <c r="H19" s="463"/>
      <c r="I19" s="463"/>
      <c r="J19" s="463"/>
      <c r="K19" s="463"/>
      <c r="L19" s="463"/>
      <c r="M19" s="463"/>
    </row>
    <row r="20" spans="1:13" ht="18.600000000000001" customHeight="1" x14ac:dyDescent="0.25">
      <c r="F20" s="471" t="s">
        <v>21</v>
      </c>
      <c r="G20" s="472"/>
      <c r="H20" s="472"/>
      <c r="I20" s="472"/>
      <c r="J20" s="472"/>
      <c r="K20" s="472"/>
      <c r="L20" s="472"/>
      <c r="M20" s="473"/>
    </row>
    <row r="21" spans="1:13" ht="18.600000000000001" customHeight="1" x14ac:dyDescent="0.25">
      <c r="F21" s="474"/>
      <c r="G21" s="475"/>
      <c r="H21" s="475"/>
      <c r="I21" s="475"/>
      <c r="J21" s="475"/>
      <c r="K21" s="475"/>
      <c r="L21" s="475"/>
      <c r="M21" s="476"/>
    </row>
    <row r="22" spans="1:13" ht="18.600000000000001" customHeight="1" x14ac:dyDescent="0.25">
      <c r="F22" s="463" t="s">
        <v>22</v>
      </c>
      <c r="G22" s="463"/>
      <c r="H22" s="463"/>
      <c r="I22" s="463"/>
      <c r="J22" s="463"/>
      <c r="K22" s="463"/>
      <c r="L22" s="463"/>
      <c r="M22" s="463"/>
    </row>
    <row r="23" spans="1:13" ht="18.600000000000001" customHeight="1" x14ac:dyDescent="0.25">
      <c r="F23" s="459" t="s">
        <v>23</v>
      </c>
      <c r="G23" s="459"/>
      <c r="H23" s="459"/>
      <c r="I23" s="459"/>
      <c r="J23" s="459"/>
      <c r="K23" s="459"/>
      <c r="L23" s="459"/>
      <c r="M23" s="459"/>
    </row>
    <row r="24" spans="1:13" ht="18.600000000000001" customHeight="1" x14ac:dyDescent="0.25">
      <c r="F24" s="463" t="s">
        <v>24</v>
      </c>
      <c r="G24" s="463"/>
      <c r="H24" s="463"/>
      <c r="I24" s="463"/>
      <c r="J24" s="463"/>
      <c r="K24" s="463"/>
      <c r="L24" s="463"/>
      <c r="M24" s="463"/>
    </row>
    <row r="25" spans="1:13" ht="18.600000000000001" customHeight="1" x14ac:dyDescent="0.25">
      <c r="F25" s="459" t="s">
        <v>25</v>
      </c>
      <c r="G25" s="459"/>
      <c r="H25" s="459"/>
      <c r="I25" s="459"/>
      <c r="J25" s="459"/>
      <c r="K25" s="459"/>
      <c r="L25" s="459"/>
      <c r="M25" s="459"/>
    </row>
    <row r="26" spans="1:13" ht="18.600000000000001" customHeight="1" x14ac:dyDescent="0.25">
      <c r="F26" s="463" t="s">
        <v>26</v>
      </c>
      <c r="G26" s="463"/>
      <c r="H26" s="463"/>
      <c r="I26" s="463"/>
      <c r="J26" s="463"/>
      <c r="K26" s="463"/>
      <c r="L26" s="463"/>
      <c r="M26" s="463"/>
    </row>
    <row r="27" spans="1:13" ht="18.600000000000001" customHeight="1" x14ac:dyDescent="0.25">
      <c r="F27" s="459" t="s">
        <v>27</v>
      </c>
      <c r="G27" s="459"/>
      <c r="H27" s="459"/>
      <c r="I27" s="459"/>
      <c r="J27" s="459"/>
      <c r="K27" s="459"/>
      <c r="L27" s="459"/>
      <c r="M27" s="459"/>
    </row>
    <row r="28" spans="1:13" ht="18.600000000000001" customHeight="1" x14ac:dyDescent="0.25">
      <c r="F28" s="463" t="s">
        <v>28</v>
      </c>
      <c r="G28" s="463"/>
      <c r="H28" s="463"/>
      <c r="I28" s="463"/>
      <c r="J28" s="463" t="s">
        <v>29</v>
      </c>
      <c r="K28" s="463"/>
      <c r="L28" s="463"/>
      <c r="M28" s="463"/>
    </row>
    <row r="29" spans="1:13" ht="18.75" customHeight="1" x14ac:dyDescent="0.25">
      <c r="A29" s="265" t="s">
        <v>30</v>
      </c>
      <c r="F29" s="459" t="s">
        <v>31</v>
      </c>
      <c r="G29" s="459"/>
      <c r="H29" s="459"/>
      <c r="I29" s="459"/>
      <c r="J29" s="459" t="s">
        <v>32</v>
      </c>
      <c r="K29" s="459"/>
      <c r="L29" s="459"/>
      <c r="M29" s="459"/>
    </row>
    <row r="30" spans="1:13" ht="21" customHeight="1" x14ac:dyDescent="0.25">
      <c r="F30" s="459"/>
      <c r="G30" s="459"/>
      <c r="H30" s="459"/>
      <c r="I30" s="459"/>
      <c r="J30" s="459"/>
      <c r="K30" s="459"/>
      <c r="L30" s="459"/>
      <c r="M30" s="459"/>
    </row>
    <row r="31" spans="1:13" x14ac:dyDescent="0.25">
      <c r="A31" s="278" t="str">
        <f>J14</f>
        <v>SA-F-GA-3-V1.1-TR</v>
      </c>
    </row>
    <row r="32" spans="1:13" ht="14.45" customHeight="1" x14ac:dyDescent="0.25">
      <c r="F32" s="477" t="s">
        <v>33</v>
      </c>
      <c r="G32" s="477"/>
      <c r="H32" s="477"/>
      <c r="I32" s="477"/>
      <c r="J32" s="477"/>
      <c r="K32" s="477"/>
      <c r="L32" s="477"/>
      <c r="M32" s="477"/>
    </row>
    <row r="33" spans="6:13" x14ac:dyDescent="0.25">
      <c r="F33" s="477"/>
      <c r="G33" s="477"/>
      <c r="H33" s="477"/>
      <c r="I33" s="477"/>
      <c r="J33" s="477"/>
      <c r="K33" s="477"/>
      <c r="L33" s="477"/>
      <c r="M33" s="477"/>
    </row>
    <row r="34" spans="6:13" x14ac:dyDescent="0.25">
      <c r="F34" s="16"/>
    </row>
  </sheetData>
  <sheetProtection algorithmName="SHA-512" hashValue="5TQ9F0mTu0CXCWGP9r05H1TXUYEujiG7Qte5Aeind1ZRuc716SLsTloMe5UO4EHfYphOhbEWt7hGM1NNABFhJA==" saltValue="DHyVP3vUfUMuiTO0UHWhww==" spinCount="100000" sheet="1" objects="1" scenarios="1"/>
  <mergeCells count="33">
    <mergeCell ref="F28:I28"/>
    <mergeCell ref="J28:M28"/>
    <mergeCell ref="F29:I30"/>
    <mergeCell ref="J29:M30"/>
    <mergeCell ref="F32:M33"/>
    <mergeCell ref="F27:M27"/>
    <mergeCell ref="F17:I17"/>
    <mergeCell ref="J17:M17"/>
    <mergeCell ref="F18:I18"/>
    <mergeCell ref="J18:M18"/>
    <mergeCell ref="F19:M19"/>
    <mergeCell ref="F20:M21"/>
    <mergeCell ref="F22:M22"/>
    <mergeCell ref="F23:M23"/>
    <mergeCell ref="F24:M24"/>
    <mergeCell ref="F25:M25"/>
    <mergeCell ref="F26:M26"/>
    <mergeCell ref="F15:G15"/>
    <mergeCell ref="H15:I15"/>
    <mergeCell ref="J15:K15"/>
    <mergeCell ref="L15:M15"/>
    <mergeCell ref="F16:G16"/>
    <mergeCell ref="H16:I16"/>
    <mergeCell ref="J16:K16"/>
    <mergeCell ref="L16:M16"/>
    <mergeCell ref="F14:I14"/>
    <mergeCell ref="J14:K14"/>
    <mergeCell ref="L14:M14"/>
    <mergeCell ref="F5:M8"/>
    <mergeCell ref="F10:M11"/>
    <mergeCell ref="F13:I13"/>
    <mergeCell ref="J13:K13"/>
    <mergeCell ref="L13:M13"/>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5ED1-C63E-47C1-B09A-FDC263962794}">
  <sheetPr>
    <tabColor rgb="FF175259"/>
  </sheetPr>
  <dimension ref="A1:O34"/>
  <sheetViews>
    <sheetView showGridLines="0" showWhiteSpace="0" zoomScale="80" zoomScaleNormal="80" workbookViewId="0"/>
  </sheetViews>
  <sheetFormatPr defaultColWidth="10.85546875" defaultRowHeight="16.5" x14ac:dyDescent="0.3"/>
  <cols>
    <col min="1" max="4" width="10.85546875" style="1"/>
    <col min="5" max="5" width="10.85546875" style="280"/>
    <col min="6" max="6" width="11.85546875" style="280" customWidth="1"/>
    <col min="7" max="7" width="11.7109375" style="280" customWidth="1"/>
    <col min="8" max="10" width="10.85546875" style="280"/>
    <col min="11" max="11" width="13" style="280" customWidth="1"/>
    <col min="12" max="12" width="10.85546875" style="280"/>
    <col min="13" max="13" width="26" style="280" customWidth="1"/>
    <col min="14" max="14" width="15.5703125" style="280" customWidth="1"/>
    <col min="15" max="15" width="10.85546875" style="281"/>
  </cols>
  <sheetData>
    <row r="1" spans="1:15" ht="35.25" customHeight="1" x14ac:dyDescent="0.3">
      <c r="A1" s="266" t="s">
        <v>34</v>
      </c>
    </row>
    <row r="2" spans="1:15" ht="25.5" customHeight="1" x14ac:dyDescent="0.3">
      <c r="A2" s="267" t="s">
        <v>35</v>
      </c>
      <c r="F2" s="480" t="s">
        <v>36</v>
      </c>
      <c r="G2" s="481"/>
      <c r="H2" s="481"/>
      <c r="I2" s="481"/>
      <c r="J2" s="481"/>
      <c r="K2" s="481"/>
      <c r="L2" s="481"/>
      <c r="M2" s="481"/>
      <c r="N2" s="482"/>
    </row>
    <row r="3" spans="1:15" ht="70.5" customHeight="1" x14ac:dyDescent="0.3">
      <c r="A3" s="268"/>
      <c r="F3" s="483"/>
      <c r="G3" s="484"/>
      <c r="H3" s="484"/>
      <c r="I3" s="484"/>
      <c r="J3" s="484"/>
      <c r="K3" s="484"/>
      <c r="L3" s="484"/>
      <c r="M3" s="484"/>
      <c r="N3" s="485"/>
    </row>
    <row r="4" spans="1:15" ht="7.5" customHeight="1" x14ac:dyDescent="0.3">
      <c r="F4" s="269"/>
    </row>
    <row r="5" spans="1:15" ht="84.75" customHeight="1" x14ac:dyDescent="0.3">
      <c r="A5" s="268"/>
      <c r="F5" s="494" t="s">
        <v>1335</v>
      </c>
      <c r="G5" s="495"/>
      <c r="H5" s="495"/>
      <c r="I5" s="495"/>
      <c r="J5" s="495"/>
      <c r="K5" s="495"/>
      <c r="L5" s="495"/>
      <c r="M5" s="478" t="s">
        <v>37</v>
      </c>
      <c r="N5" s="479"/>
    </row>
    <row r="6" spans="1:15" ht="15.75" customHeight="1" x14ac:dyDescent="0.3">
      <c r="F6" s="270"/>
      <c r="G6" s="270"/>
      <c r="H6" s="270"/>
      <c r="I6" s="270"/>
      <c r="J6" s="270"/>
      <c r="K6" s="270"/>
      <c r="L6" s="270"/>
    </row>
    <row r="7" spans="1:15" ht="43.5" customHeight="1" x14ac:dyDescent="0.3">
      <c r="F7" s="486" t="s">
        <v>38</v>
      </c>
      <c r="G7" s="487"/>
      <c r="H7" s="487"/>
      <c r="I7" s="487"/>
      <c r="J7" s="487"/>
      <c r="K7" s="487"/>
      <c r="L7" s="487"/>
      <c r="M7" s="490" t="s">
        <v>39</v>
      </c>
      <c r="N7" s="491"/>
    </row>
    <row r="8" spans="1:15" ht="52.5" customHeight="1" x14ac:dyDescent="0.3">
      <c r="F8" s="488"/>
      <c r="G8" s="489"/>
      <c r="H8" s="489"/>
      <c r="I8" s="489"/>
      <c r="J8" s="489"/>
      <c r="K8" s="489"/>
      <c r="L8" s="489"/>
      <c r="M8" s="492" t="s">
        <v>40</v>
      </c>
      <c r="N8" s="493"/>
    </row>
    <row r="9" spans="1:15" ht="15.95" customHeight="1" x14ac:dyDescent="0.3">
      <c r="F9" s="271"/>
      <c r="G9" s="7"/>
      <c r="H9" s="271"/>
      <c r="I9" s="271"/>
      <c r="J9" s="271"/>
      <c r="K9" s="271"/>
      <c r="L9" s="271"/>
    </row>
    <row r="10" spans="1:15" ht="15.95" customHeight="1" x14ac:dyDescent="0.3">
      <c r="F10" s="271"/>
      <c r="G10" s="271"/>
      <c r="H10" s="271"/>
      <c r="I10" s="271"/>
      <c r="J10" s="271"/>
      <c r="K10" s="271"/>
      <c r="L10" s="271"/>
    </row>
    <row r="11" spans="1:15" ht="15.95" customHeight="1" x14ac:dyDescent="0.3">
      <c r="F11" s="227"/>
      <c r="G11" s="227"/>
      <c r="H11" s="227"/>
      <c r="I11" s="227"/>
      <c r="J11" s="227"/>
      <c r="K11" s="227"/>
      <c r="L11" s="227"/>
    </row>
    <row r="12" spans="1:15" ht="18.600000000000001" customHeight="1" x14ac:dyDescent="0.3">
      <c r="F12" s="272"/>
      <c r="G12" s="271"/>
      <c r="H12" s="271"/>
      <c r="I12" s="271"/>
      <c r="J12" s="273"/>
      <c r="K12" s="273"/>
      <c r="L12" s="273"/>
    </row>
    <row r="13" spans="1:15" ht="23.45" customHeight="1" x14ac:dyDescent="0.3">
      <c r="F13" s="32"/>
      <c r="G13" s="32"/>
      <c r="H13" s="32"/>
      <c r="I13" s="32"/>
      <c r="J13" s="32"/>
      <c r="K13" s="32"/>
      <c r="L13" s="32"/>
    </row>
    <row r="14" spans="1:15" s="72" customFormat="1" ht="18.600000000000001" customHeight="1" x14ac:dyDescent="0.25">
      <c r="A14" s="56"/>
      <c r="B14" s="56"/>
      <c r="C14" s="56"/>
      <c r="D14" s="56"/>
      <c r="E14" s="282"/>
      <c r="F14" s="272"/>
      <c r="G14" s="272"/>
      <c r="H14" s="274"/>
      <c r="I14" s="274"/>
      <c r="J14" s="272"/>
      <c r="K14" s="272"/>
      <c r="L14" s="272"/>
      <c r="M14" s="282"/>
      <c r="N14" s="282"/>
      <c r="O14" s="283"/>
    </row>
    <row r="15" spans="1:15" ht="18.600000000000001" customHeight="1" x14ac:dyDescent="0.3">
      <c r="F15" s="32"/>
      <c r="G15" s="32"/>
      <c r="H15" s="275"/>
      <c r="I15" s="32"/>
      <c r="J15" s="32"/>
      <c r="K15" s="32"/>
      <c r="L15" s="32"/>
    </row>
    <row r="16" spans="1:15" ht="18.600000000000001" customHeight="1" x14ac:dyDescent="0.3">
      <c r="F16" s="272"/>
      <c r="G16" s="272"/>
      <c r="H16" s="272"/>
      <c r="I16" s="272"/>
      <c r="J16" s="272"/>
      <c r="K16" s="272"/>
      <c r="L16" s="272"/>
    </row>
    <row r="17" spans="1:12" ht="26.45" customHeight="1" x14ac:dyDescent="0.3">
      <c r="F17" s="276"/>
      <c r="G17" s="276"/>
      <c r="H17" s="276"/>
      <c r="I17" s="276"/>
      <c r="J17" s="276"/>
      <c r="K17" s="276"/>
      <c r="L17" s="276"/>
    </row>
    <row r="18" spans="1:12" ht="18.600000000000001" customHeight="1" x14ac:dyDescent="0.3">
      <c r="F18" s="272"/>
      <c r="G18" s="272"/>
      <c r="H18" s="272"/>
      <c r="I18" s="272"/>
      <c r="J18" s="272"/>
      <c r="K18" s="272"/>
      <c r="L18" s="272"/>
    </row>
    <row r="19" spans="1:12" ht="18.600000000000001" customHeight="1" x14ac:dyDescent="0.3">
      <c r="F19" s="276"/>
      <c r="G19" s="276"/>
      <c r="H19" s="276"/>
      <c r="I19" s="276"/>
      <c r="J19" s="276"/>
      <c r="K19" s="276"/>
      <c r="L19" s="276"/>
    </row>
    <row r="20" spans="1:12" ht="18.600000000000001" customHeight="1" x14ac:dyDescent="0.3">
      <c r="F20" s="276"/>
      <c r="G20" s="276"/>
      <c r="H20" s="276"/>
      <c r="I20" s="276"/>
      <c r="J20" s="276"/>
      <c r="K20" s="276"/>
      <c r="L20" s="276"/>
    </row>
    <row r="21" spans="1:12" ht="18.600000000000001" customHeight="1" x14ac:dyDescent="0.3">
      <c r="F21" s="276"/>
      <c r="G21" s="276"/>
      <c r="H21" s="276"/>
      <c r="I21" s="276"/>
      <c r="J21" s="276"/>
      <c r="K21" s="276"/>
      <c r="L21" s="276"/>
    </row>
    <row r="22" spans="1:12" ht="18.600000000000001" customHeight="1" x14ac:dyDescent="0.3">
      <c r="F22" s="272"/>
      <c r="G22" s="272"/>
      <c r="H22" s="272"/>
      <c r="I22" s="272"/>
      <c r="J22" s="272"/>
      <c r="K22" s="272"/>
      <c r="L22" s="272"/>
    </row>
    <row r="23" spans="1:12" ht="18.600000000000001" customHeight="1" x14ac:dyDescent="0.3">
      <c r="F23" s="32"/>
      <c r="G23" s="32"/>
      <c r="H23" s="32"/>
      <c r="I23" s="32"/>
      <c r="J23" s="32"/>
      <c r="K23" s="32"/>
      <c r="L23" s="32"/>
    </row>
    <row r="24" spans="1:12" ht="18.600000000000001" customHeight="1" x14ac:dyDescent="0.3">
      <c r="F24" s="272"/>
      <c r="G24" s="272"/>
      <c r="H24" s="272"/>
      <c r="I24" s="272"/>
      <c r="J24" s="272"/>
      <c r="K24" s="272"/>
      <c r="L24" s="272"/>
    </row>
    <row r="25" spans="1:12" ht="18.600000000000001" customHeight="1" x14ac:dyDescent="0.3">
      <c r="F25" s="32"/>
      <c r="G25" s="32"/>
      <c r="H25" s="32"/>
      <c r="I25" s="32"/>
      <c r="J25" s="32"/>
      <c r="K25" s="32"/>
      <c r="L25" s="32"/>
    </row>
    <row r="26" spans="1:12" ht="18.600000000000001" customHeight="1" x14ac:dyDescent="0.3">
      <c r="F26" s="272"/>
      <c r="G26" s="272"/>
      <c r="H26" s="272"/>
      <c r="I26" s="272"/>
      <c r="J26" s="272"/>
      <c r="K26" s="272"/>
      <c r="L26" s="272"/>
    </row>
    <row r="27" spans="1:12" ht="18.600000000000001" customHeight="1" x14ac:dyDescent="0.3">
      <c r="F27" s="32"/>
      <c r="G27" s="32"/>
      <c r="H27" s="32"/>
      <c r="I27" s="32"/>
      <c r="J27" s="32"/>
      <c r="K27" s="32"/>
      <c r="L27" s="32"/>
    </row>
    <row r="28" spans="1:12" ht="18.600000000000001" customHeight="1" x14ac:dyDescent="0.3">
      <c r="F28" s="272"/>
      <c r="G28" s="272"/>
      <c r="H28" s="272"/>
      <c r="I28" s="272"/>
      <c r="J28" s="272"/>
      <c r="K28" s="272"/>
      <c r="L28" s="272"/>
    </row>
    <row r="29" spans="1:12" ht="18.75" customHeight="1" x14ac:dyDescent="0.3">
      <c r="A29" s="277"/>
      <c r="F29" s="276"/>
      <c r="G29" s="276"/>
      <c r="H29" s="276"/>
      <c r="I29" s="276"/>
      <c r="J29" s="276"/>
      <c r="K29" s="276"/>
      <c r="L29" s="276"/>
    </row>
    <row r="30" spans="1:12" ht="21" customHeight="1" x14ac:dyDescent="0.3">
      <c r="F30" s="276"/>
      <c r="G30" s="276"/>
      <c r="H30" s="276"/>
      <c r="I30" s="276"/>
      <c r="J30" s="276"/>
      <c r="K30" s="276"/>
      <c r="L30" s="276"/>
    </row>
    <row r="31" spans="1:12" x14ac:dyDescent="0.3">
      <c r="A31" s="278"/>
    </row>
    <row r="32" spans="1:12" ht="14.45" customHeight="1" x14ac:dyDescent="0.3">
      <c r="F32" s="279"/>
      <c r="G32" s="279"/>
      <c r="H32" s="279"/>
      <c r="I32" s="279"/>
      <c r="J32" s="279"/>
      <c r="K32" s="279"/>
      <c r="L32" s="279"/>
    </row>
    <row r="33" spans="6:12" x14ac:dyDescent="0.3">
      <c r="F33" s="279"/>
      <c r="G33" s="279"/>
      <c r="H33" s="279"/>
      <c r="I33" s="279"/>
      <c r="J33" s="279"/>
      <c r="K33" s="279"/>
      <c r="L33" s="279"/>
    </row>
    <row r="34" spans="6:12" x14ac:dyDescent="0.3">
      <c r="F34" s="7"/>
    </row>
  </sheetData>
  <sheetProtection algorithmName="SHA-512" hashValue="4hxsL86N5zJpOUGavo8YdLec5k7AZ+oyIJE1eHuejKvGmo3mj5Fr0iKFQZbDtpUdQIp1bO1XGu1iY1O4PzwIcQ==" saltValue="/Tdl5HJ3xxdd54/rfyQZcw==" spinCount="100000" sheet="1" objects="1" scenarios="1"/>
  <mergeCells count="6">
    <mergeCell ref="M5:N5"/>
    <mergeCell ref="F2:N3"/>
    <mergeCell ref="F7:L8"/>
    <mergeCell ref="M7:N7"/>
    <mergeCell ref="M8:N8"/>
    <mergeCell ref="F5:L5"/>
  </mergeCells>
  <hyperlinks>
    <hyperlink ref="M5:N5" location="'1.Başvuru Formu'!A1" display="Adım 1: Başvuru Formunu Doldurun" xr:uid="{CE6001B1-FCCB-44A6-BD81-7B0CC9F5A283}"/>
    <hyperlink ref="M7:N7" location="'2.Denetim Planı'!A1" display="Adım 1: Planlama aşamanızı 2, 2a ve 2b sekmelerinde hazırlayın." xr:uid="{7404A9C8-B80E-4E4D-9FC1-EAEB1F44D5AB}"/>
    <hyperlink ref="M8:N8" location="'3. Denetim Özeti'!A1" display="Adım 2: Denetim özeti bilgilerini sekme 3'te bildirin." xr:uid="{BBD377BD-E2CF-428A-8395-12C9AD3DBE11}"/>
  </hyperlink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0D71D-73D3-4894-9901-A1B9852AD90A}">
  <sheetPr>
    <tabColor rgb="FFFF7373"/>
  </sheetPr>
  <dimension ref="A1:L1048576"/>
  <sheetViews>
    <sheetView zoomScale="85" zoomScaleNormal="85" workbookViewId="0">
      <selection activeCell="D1" sqref="D1"/>
    </sheetView>
  </sheetViews>
  <sheetFormatPr defaultColWidth="9.140625" defaultRowHeight="13.5" x14ac:dyDescent="0.25"/>
  <cols>
    <col min="1" max="1" width="27.42578125" style="7" customWidth="1"/>
    <col min="2" max="2" width="24.85546875" style="7" customWidth="1"/>
    <col min="3" max="3" width="19.140625" style="7" customWidth="1"/>
    <col min="4" max="4" width="17" style="7" customWidth="1"/>
    <col min="5" max="5" width="17.85546875" style="7" bestFit="1" customWidth="1"/>
    <col min="6" max="6" width="15.28515625" style="7" customWidth="1"/>
    <col min="7" max="7" width="31.85546875" style="7" customWidth="1"/>
    <col min="8" max="8" width="17.28515625" style="7" customWidth="1"/>
    <col min="9" max="9" width="23.42578125" style="7" customWidth="1"/>
    <col min="10" max="10" width="19.28515625" style="7" customWidth="1"/>
    <col min="11" max="11" width="19" style="7" customWidth="1"/>
    <col min="12" max="12" width="18.85546875" style="7" bestFit="1" customWidth="1"/>
    <col min="13" max="16384" width="9.140625" style="7"/>
  </cols>
  <sheetData>
    <row r="1" spans="1:11" x14ac:dyDescent="0.25">
      <c r="A1" s="316" t="s">
        <v>41</v>
      </c>
      <c r="B1" s="74"/>
      <c r="C1" s="74"/>
      <c r="D1" s="74"/>
      <c r="E1" s="74"/>
      <c r="F1" s="74"/>
      <c r="G1" s="74"/>
      <c r="H1" s="74"/>
      <c r="I1" s="74"/>
      <c r="J1" s="75"/>
      <c r="K1" s="199" t="str">
        <f>CONCATENATE('Hidden Lists'!C21," ",'Hidden Lists'!C22)</f>
        <v>Versiyon 1.1, Temmuz 2021</v>
      </c>
    </row>
    <row r="2" spans="1:11" ht="20.25" x14ac:dyDescent="0.25">
      <c r="A2" s="573" t="s">
        <v>42</v>
      </c>
      <c r="B2" s="574"/>
      <c r="C2" s="574"/>
      <c r="D2" s="574"/>
      <c r="E2" s="574"/>
      <c r="F2" s="574"/>
      <c r="G2" s="574"/>
      <c r="H2" s="574"/>
      <c r="I2" s="574"/>
      <c r="J2" s="574"/>
      <c r="K2" s="575"/>
    </row>
    <row r="3" spans="1:11" ht="34.5" customHeight="1" x14ac:dyDescent="0.25">
      <c r="A3" s="576" t="s">
        <v>1336</v>
      </c>
      <c r="B3" s="577"/>
      <c r="C3" s="577"/>
      <c r="D3" s="577"/>
      <c r="E3" s="577"/>
      <c r="F3" s="577"/>
      <c r="G3" s="577"/>
      <c r="H3" s="577"/>
      <c r="I3" s="577"/>
      <c r="J3" s="577"/>
      <c r="K3" s="578"/>
    </row>
    <row r="4" spans="1:11" ht="14.25" x14ac:dyDescent="0.25">
      <c r="A4" s="579" t="s">
        <v>43</v>
      </c>
      <c r="B4" s="580"/>
      <c r="C4" s="580"/>
      <c r="D4" s="580"/>
      <c r="E4" s="580"/>
      <c r="F4" s="580"/>
      <c r="G4" s="580"/>
      <c r="H4" s="580"/>
      <c r="I4" s="580"/>
      <c r="J4" s="580"/>
      <c r="K4" s="581"/>
    </row>
    <row r="5" spans="1:11" ht="66" customHeight="1" x14ac:dyDescent="0.25">
      <c r="A5" s="582" t="s">
        <v>44</v>
      </c>
      <c r="B5" s="583"/>
      <c r="C5" s="583"/>
      <c r="D5" s="583"/>
      <c r="E5" s="583"/>
      <c r="F5" s="583"/>
      <c r="G5" s="583"/>
      <c r="H5" s="583"/>
      <c r="I5" s="583"/>
      <c r="J5" s="583"/>
      <c r="K5" s="584"/>
    </row>
    <row r="7" spans="1:11" x14ac:dyDescent="0.25">
      <c r="A7" s="77" t="s">
        <v>45</v>
      </c>
      <c r="B7" s="74"/>
      <c r="C7" s="74"/>
      <c r="D7" s="74"/>
      <c r="E7" s="74"/>
      <c r="F7" s="74"/>
      <c r="G7" s="74"/>
      <c r="H7" s="74"/>
      <c r="I7" s="74"/>
      <c r="J7" s="74"/>
      <c r="K7" s="9"/>
    </row>
    <row r="8" spans="1:11" x14ac:dyDescent="0.25">
      <c r="A8" s="590" t="s">
        <v>46</v>
      </c>
      <c r="B8" s="554"/>
      <c r="C8" s="554"/>
      <c r="D8" s="554"/>
      <c r="E8" s="554"/>
      <c r="F8" s="554"/>
      <c r="G8" s="554"/>
      <c r="H8" s="554"/>
      <c r="I8" s="554"/>
      <c r="J8" s="554"/>
      <c r="K8" s="555"/>
    </row>
    <row r="9" spans="1:11" x14ac:dyDescent="0.25">
      <c r="A9" s="591" t="s">
        <v>47</v>
      </c>
      <c r="B9" s="591"/>
      <c r="C9" s="569"/>
      <c r="D9" s="569"/>
      <c r="E9" s="569"/>
      <c r="F9" s="569"/>
      <c r="G9" s="78" t="s">
        <v>48</v>
      </c>
      <c r="H9" s="569"/>
      <c r="I9" s="569"/>
      <c r="J9" s="569"/>
      <c r="K9" s="587"/>
    </row>
    <row r="10" spans="1:11" x14ac:dyDescent="0.25">
      <c r="A10" s="562" t="s">
        <v>49</v>
      </c>
      <c r="B10" s="562"/>
      <c r="C10" s="569"/>
      <c r="D10" s="569"/>
      <c r="E10" s="569"/>
      <c r="F10" s="569"/>
      <c r="G10" s="71" t="s">
        <v>50</v>
      </c>
      <c r="H10" s="564"/>
      <c r="I10" s="565"/>
      <c r="J10" s="565"/>
      <c r="K10" s="588"/>
    </row>
    <row r="11" spans="1:11" ht="38.25" x14ac:dyDescent="0.25">
      <c r="A11" s="563" t="s">
        <v>51</v>
      </c>
      <c r="B11" s="563"/>
      <c r="C11" s="565"/>
      <c r="D11" s="565"/>
      <c r="E11" s="565"/>
      <c r="F11" s="565"/>
      <c r="G11" s="226" t="s">
        <v>52</v>
      </c>
      <c r="H11" s="565"/>
      <c r="I11" s="565"/>
      <c r="J11" s="565"/>
      <c r="K11" s="588"/>
    </row>
    <row r="12" spans="1:11" x14ac:dyDescent="0.25">
      <c r="H12" s="79"/>
    </row>
    <row r="13" spans="1:11" x14ac:dyDescent="0.25">
      <c r="A13" s="567" t="s">
        <v>53</v>
      </c>
      <c r="B13" s="567"/>
      <c r="C13" s="564"/>
      <c r="D13" s="565"/>
      <c r="E13" s="588"/>
      <c r="F13" s="80" t="s">
        <v>54</v>
      </c>
      <c r="G13" s="291"/>
      <c r="H13" s="81" t="s">
        <v>55</v>
      </c>
      <c r="I13" s="589"/>
      <c r="J13" s="585"/>
      <c r="K13" s="586"/>
    </row>
    <row r="14" spans="1:11" x14ac:dyDescent="0.25">
      <c r="A14" s="568"/>
      <c r="B14" s="568"/>
      <c r="C14" s="564"/>
      <c r="D14" s="565"/>
      <c r="E14" s="588"/>
      <c r="F14" s="82" t="s">
        <v>56</v>
      </c>
      <c r="G14" s="291"/>
      <c r="H14" s="83" t="s">
        <v>57</v>
      </c>
      <c r="I14" s="570"/>
      <c r="J14" s="571"/>
      <c r="K14" s="572"/>
    </row>
    <row r="15" spans="1:11" ht="5.25" customHeight="1" x14ac:dyDescent="0.25">
      <c r="F15" s="79"/>
      <c r="G15" s="40"/>
    </row>
    <row r="16" spans="1:11" x14ac:dyDescent="0.25">
      <c r="A16" s="567" t="s">
        <v>58</v>
      </c>
      <c r="B16" s="567"/>
      <c r="C16" s="564"/>
      <c r="D16" s="565"/>
      <c r="E16" s="565"/>
      <c r="F16" s="84" t="s">
        <v>54</v>
      </c>
      <c r="G16" s="291"/>
      <c r="H16" s="81" t="s">
        <v>55</v>
      </c>
      <c r="I16" s="585"/>
      <c r="J16" s="585"/>
      <c r="K16" s="586"/>
    </row>
    <row r="17" spans="1:11" x14ac:dyDescent="0.25">
      <c r="A17" s="568"/>
      <c r="B17" s="568"/>
      <c r="C17" s="564"/>
      <c r="D17" s="565"/>
      <c r="E17" s="566"/>
      <c r="F17" s="82" t="s">
        <v>56</v>
      </c>
      <c r="G17" s="291"/>
      <c r="H17" s="83" t="s">
        <v>57</v>
      </c>
      <c r="I17" s="570"/>
      <c r="J17" s="571"/>
      <c r="K17" s="572"/>
    </row>
    <row r="19" spans="1:11" x14ac:dyDescent="0.25">
      <c r="A19" s="85" t="s">
        <v>59</v>
      </c>
      <c r="B19" s="86"/>
      <c r="C19" s="86"/>
      <c r="D19" s="86"/>
      <c r="E19" s="87"/>
      <c r="G19" s="85" t="s">
        <v>60</v>
      </c>
      <c r="H19" s="86"/>
      <c r="I19" s="86"/>
      <c r="J19" s="86"/>
      <c r="K19" s="87"/>
    </row>
    <row r="20" spans="1:11" ht="15" customHeight="1" x14ac:dyDescent="0.25">
      <c r="A20" s="292" t="s">
        <v>61</v>
      </c>
      <c r="B20" s="288"/>
      <c r="C20" s="150" t="s">
        <v>62</v>
      </c>
      <c r="D20" s="520"/>
      <c r="E20" s="521"/>
      <c r="F20" s="293"/>
      <c r="G20" s="292" t="s">
        <v>61</v>
      </c>
      <c r="H20" s="288"/>
      <c r="I20" s="150" t="s">
        <v>62</v>
      </c>
      <c r="J20" s="520"/>
      <c r="K20" s="521"/>
    </row>
    <row r="21" spans="1:11" x14ac:dyDescent="0.25">
      <c r="A21" s="43" t="s">
        <v>63</v>
      </c>
      <c r="B21" s="294"/>
      <c r="C21" s="295"/>
      <c r="D21" s="40"/>
      <c r="E21" s="40"/>
      <c r="F21" s="296"/>
      <c r="G21" s="43" t="s">
        <v>63</v>
      </c>
      <c r="H21" s="294"/>
      <c r="I21" s="295"/>
      <c r="J21" s="40"/>
      <c r="K21" s="40"/>
    </row>
    <row r="22" spans="1:11" x14ac:dyDescent="0.25">
      <c r="A22" s="43" t="s">
        <v>64</v>
      </c>
      <c r="B22" s="69"/>
      <c r="C22" s="297" t="s">
        <v>65</v>
      </c>
      <c r="D22" s="520"/>
      <c r="E22" s="521"/>
      <c r="F22" s="293"/>
      <c r="G22" s="292" t="s">
        <v>64</v>
      </c>
      <c r="H22" s="288"/>
      <c r="I22" s="297" t="s">
        <v>65</v>
      </c>
      <c r="J22" s="520"/>
      <c r="K22" s="521"/>
    </row>
    <row r="23" spans="1:11" x14ac:dyDescent="0.25">
      <c r="A23" s="298" t="s">
        <v>66</v>
      </c>
      <c r="B23" s="289"/>
      <c r="C23" s="155" t="s">
        <v>67</v>
      </c>
      <c r="D23" s="547"/>
      <c r="E23" s="548"/>
      <c r="F23" s="293"/>
      <c r="G23" s="299" t="s">
        <v>66</v>
      </c>
      <c r="H23" s="290"/>
      <c r="I23" s="45" t="s">
        <v>67</v>
      </c>
      <c r="J23" s="547"/>
      <c r="K23" s="548"/>
    </row>
    <row r="24" spans="1:11" x14ac:dyDescent="0.25">
      <c r="A24" s="41"/>
      <c r="B24" s="40"/>
      <c r="C24" s="41"/>
      <c r="D24" s="40"/>
      <c r="E24" s="40"/>
      <c r="F24" s="40"/>
      <c r="G24" s="40"/>
      <c r="H24" s="40"/>
      <c r="I24" s="300"/>
      <c r="J24" s="40"/>
      <c r="K24" s="40"/>
    </row>
    <row r="25" spans="1:11" x14ac:dyDescent="0.25">
      <c r="A25" s="301" t="s">
        <v>68</v>
      </c>
      <c r="B25" s="302"/>
      <c r="C25" s="302"/>
      <c r="D25" s="302"/>
      <c r="E25" s="303"/>
      <c r="F25" s="40"/>
      <c r="G25" s="301" t="s">
        <v>1322</v>
      </c>
      <c r="H25" s="302"/>
      <c r="I25" s="302"/>
      <c r="J25" s="302"/>
      <c r="K25" s="303"/>
    </row>
    <row r="26" spans="1:11" x14ac:dyDescent="0.25">
      <c r="A26" s="292" t="s">
        <v>61</v>
      </c>
      <c r="B26" s="288"/>
      <c r="C26" s="150" t="s">
        <v>62</v>
      </c>
      <c r="D26" s="520"/>
      <c r="E26" s="521"/>
      <c r="F26" s="293"/>
      <c r="G26" s="292" t="s">
        <v>61</v>
      </c>
      <c r="H26" s="288"/>
      <c r="I26" s="150" t="s">
        <v>62</v>
      </c>
      <c r="J26" s="520"/>
      <c r="K26" s="521"/>
    </row>
    <row r="27" spans="1:11" x14ac:dyDescent="0.25">
      <c r="A27" s="43" t="s">
        <v>63</v>
      </c>
      <c r="B27" s="294"/>
      <c r="C27" s="295"/>
      <c r="D27" s="40"/>
      <c r="E27" s="40"/>
      <c r="F27" s="293"/>
      <c r="G27" s="43" t="s">
        <v>63</v>
      </c>
      <c r="H27" s="294"/>
      <c r="I27" s="295"/>
      <c r="J27" s="40"/>
      <c r="K27" s="40"/>
    </row>
    <row r="28" spans="1:11" x14ac:dyDescent="0.25">
      <c r="A28" s="43" t="s">
        <v>64</v>
      </c>
      <c r="B28" s="69"/>
      <c r="C28" s="297" t="s">
        <v>65</v>
      </c>
      <c r="D28" s="520"/>
      <c r="E28" s="521"/>
      <c r="F28" s="293"/>
      <c r="G28" s="292" t="s">
        <v>64</v>
      </c>
      <c r="H28" s="288"/>
      <c r="I28" s="297" t="s">
        <v>65</v>
      </c>
      <c r="J28" s="520"/>
      <c r="K28" s="521"/>
    </row>
    <row r="29" spans="1:11" x14ac:dyDescent="0.25">
      <c r="A29" s="298" t="s">
        <v>66</v>
      </c>
      <c r="B29" s="289"/>
      <c r="C29" s="45" t="s">
        <v>67</v>
      </c>
      <c r="D29" s="547"/>
      <c r="E29" s="548"/>
      <c r="F29" s="293"/>
      <c r="G29" s="155" t="s">
        <v>66</v>
      </c>
      <c r="H29" s="290"/>
      <c r="I29" s="45" t="s">
        <v>67</v>
      </c>
      <c r="J29" s="547"/>
      <c r="K29" s="548"/>
    </row>
    <row r="30" spans="1:11" x14ac:dyDescent="0.25">
      <c r="A30" s="92"/>
      <c r="C30" s="92"/>
      <c r="I30" s="92"/>
    </row>
    <row r="32" spans="1:11" x14ac:dyDescent="0.25">
      <c r="A32" s="77" t="s">
        <v>69</v>
      </c>
      <c r="B32" s="74"/>
      <c r="C32" s="74"/>
      <c r="D32" s="74"/>
      <c r="E32" s="74"/>
      <c r="F32" s="74"/>
      <c r="G32" s="74"/>
      <c r="H32" s="74"/>
      <c r="I32" s="74"/>
      <c r="J32" s="74"/>
      <c r="K32" s="9"/>
    </row>
    <row r="33" spans="1:11" ht="68.25" customHeight="1" x14ac:dyDescent="0.25">
      <c r="A33" s="505" t="s">
        <v>70</v>
      </c>
      <c r="B33" s="506"/>
      <c r="C33" s="506"/>
      <c r="D33" s="506"/>
      <c r="E33" s="506"/>
      <c r="F33" s="506"/>
      <c r="G33" s="506"/>
      <c r="H33" s="506"/>
      <c r="I33" s="506"/>
      <c r="J33" s="506"/>
      <c r="K33" s="507"/>
    </row>
    <row r="34" spans="1:11" ht="9.75" customHeight="1" x14ac:dyDescent="0.25">
      <c r="A34" s="123"/>
      <c r="B34" s="320"/>
      <c r="C34" s="123"/>
      <c r="D34" s="320"/>
      <c r="E34" s="123"/>
      <c r="F34" s="123"/>
      <c r="G34" s="123"/>
      <c r="H34" s="123"/>
      <c r="I34" s="123"/>
      <c r="J34" s="123"/>
      <c r="K34" s="123"/>
    </row>
    <row r="35" spans="1:11" x14ac:dyDescent="0.25">
      <c r="A35" s="84" t="s">
        <v>71</v>
      </c>
      <c r="B35" s="34"/>
      <c r="C35" s="93" t="s">
        <v>72</v>
      </c>
      <c r="D35" s="8"/>
    </row>
    <row r="36" spans="1:11" x14ac:dyDescent="0.25">
      <c r="A36" s="93" t="s">
        <v>73</v>
      </c>
      <c r="B36" s="69"/>
      <c r="C36" s="89" t="s">
        <v>74</v>
      </c>
      <c r="D36" s="10"/>
    </row>
    <row r="37" spans="1:11" x14ac:dyDescent="0.25">
      <c r="A37" s="89" t="s">
        <v>75</v>
      </c>
      <c r="B37" s="230" t="s">
        <v>76</v>
      </c>
      <c r="C37" s="187" t="s">
        <v>77</v>
      </c>
      <c r="D37" s="8"/>
    </row>
    <row r="38" spans="1:11" ht="12.75" customHeight="1" x14ac:dyDescent="0.25">
      <c r="A38" s="535" t="str">
        <f>(IFERROR(VLOOKUP(D37,'Hidden Lists'!P3:Q7,2,FALSE)," "))</f>
        <v xml:space="preserve"> </v>
      </c>
      <c r="B38" s="536"/>
      <c r="C38" s="536"/>
      <c r="D38" s="536"/>
      <c r="E38" s="537"/>
    </row>
    <row r="39" spans="1:11" ht="13.5" customHeight="1" x14ac:dyDescent="0.25">
      <c r="A39" s="538"/>
      <c r="B39" s="539"/>
      <c r="C39" s="539"/>
      <c r="D39" s="539"/>
      <c r="E39" s="540"/>
      <c r="H39" s="94" t="s">
        <v>78</v>
      </c>
      <c r="I39" s="94" t="s">
        <v>79</v>
      </c>
      <c r="J39" s="94" t="s">
        <v>80</v>
      </c>
      <c r="K39" s="317" t="s">
        <v>81</v>
      </c>
    </row>
    <row r="40" spans="1:11" x14ac:dyDescent="0.25">
      <c r="A40" s="541"/>
      <c r="B40" s="542"/>
      <c r="C40" s="542"/>
      <c r="D40" s="542"/>
      <c r="E40" s="543"/>
      <c r="G40" s="81" t="s">
        <v>82</v>
      </c>
      <c r="H40" s="10"/>
      <c r="I40" s="10"/>
      <c r="J40" s="10"/>
      <c r="K40" s="10"/>
    </row>
    <row r="41" spans="1:11" ht="13.5" customHeight="1" x14ac:dyDescent="0.25">
      <c r="G41" s="89" t="s">
        <v>83</v>
      </c>
      <c r="H41" s="10"/>
      <c r="I41" s="10"/>
      <c r="J41" s="10"/>
      <c r="K41" s="10"/>
    </row>
    <row r="42" spans="1:11" ht="13.5" customHeight="1" x14ac:dyDescent="0.25">
      <c r="A42" s="398" t="s">
        <v>84</v>
      </c>
      <c r="B42" s="229" t="s">
        <v>85</v>
      </c>
      <c r="E42" s="32"/>
      <c r="G42" s="90" t="s">
        <v>86</v>
      </c>
      <c r="H42" s="10"/>
      <c r="I42" s="10"/>
      <c r="J42" s="10"/>
      <c r="K42" s="10"/>
    </row>
    <row r="43" spans="1:11" ht="13.5" customHeight="1" x14ac:dyDescent="0.25">
      <c r="G43" s="95" t="s">
        <v>87</v>
      </c>
      <c r="H43" s="10"/>
      <c r="I43" s="10"/>
      <c r="J43" s="10"/>
      <c r="K43" s="10"/>
    </row>
    <row r="44" spans="1:11" ht="13.5" customHeight="1" x14ac:dyDescent="0.25">
      <c r="A44" s="522" t="s">
        <v>1178</v>
      </c>
      <c r="B44" s="523"/>
      <c r="C44" s="440"/>
      <c r="D44" s="440"/>
      <c r="E44" s="440"/>
      <c r="G44" s="88" t="s">
        <v>88</v>
      </c>
      <c r="H44" s="11"/>
      <c r="I44" s="11"/>
      <c r="J44" s="11"/>
      <c r="K44" s="11"/>
    </row>
    <row r="45" spans="1:11" x14ac:dyDescent="0.25">
      <c r="A45" s="524"/>
      <c r="B45" s="525"/>
      <c r="C45" s="440"/>
      <c r="D45" s="440"/>
      <c r="E45" s="440"/>
      <c r="G45" s="96" t="s">
        <v>89</v>
      </c>
      <c r="H45" s="11"/>
      <c r="I45" s="11"/>
      <c r="J45" s="11"/>
      <c r="K45" s="11"/>
    </row>
    <row r="46" spans="1:11" x14ac:dyDescent="0.25">
      <c r="A46" s="526"/>
      <c r="B46" s="527"/>
      <c r="C46" s="440"/>
      <c r="D46" s="440"/>
      <c r="E46" s="440"/>
      <c r="G46" s="91" t="s">
        <v>90</v>
      </c>
      <c r="H46" s="12"/>
      <c r="I46" s="12"/>
      <c r="J46" s="12"/>
      <c r="K46" s="12"/>
    </row>
    <row r="47" spans="1:11" x14ac:dyDescent="0.25">
      <c r="G47" s="90" t="s">
        <v>91</v>
      </c>
      <c r="H47" s="12"/>
      <c r="I47" s="12"/>
      <c r="J47" s="12"/>
      <c r="K47" s="12"/>
    </row>
    <row r="48" spans="1:11" ht="12.6" customHeight="1" x14ac:dyDescent="0.25">
      <c r="A48" s="528" t="s">
        <v>1323</v>
      </c>
      <c r="B48" s="529"/>
      <c r="C48" s="440"/>
      <c r="D48" s="440"/>
      <c r="E48" s="440"/>
      <c r="G48" s="95" t="s">
        <v>92</v>
      </c>
      <c r="H48" s="12"/>
      <c r="I48" s="12"/>
      <c r="J48" s="12"/>
      <c r="K48" s="12"/>
    </row>
    <row r="49" spans="1:11" ht="13.5" customHeight="1" x14ac:dyDescent="0.25">
      <c r="A49" s="530"/>
      <c r="B49" s="531"/>
      <c r="C49" s="440"/>
      <c r="D49" s="440"/>
      <c r="E49" s="440"/>
      <c r="G49" s="97" t="s">
        <v>93</v>
      </c>
      <c r="H49" s="12"/>
      <c r="I49" s="12"/>
      <c r="J49" s="12"/>
      <c r="K49" s="12"/>
    </row>
    <row r="50" spans="1:11" ht="13.5" customHeight="1" x14ac:dyDescent="0.25">
      <c r="A50" s="508"/>
      <c r="B50" s="532"/>
      <c r="C50" s="440"/>
      <c r="D50" s="440"/>
      <c r="E50" s="440"/>
      <c r="G50" s="90" t="s">
        <v>94</v>
      </c>
      <c r="H50" s="12"/>
      <c r="I50" s="12"/>
      <c r="J50" s="12"/>
      <c r="K50" s="12"/>
    </row>
    <row r="51" spans="1:11" ht="13.5" customHeight="1" x14ac:dyDescent="0.25"/>
    <row r="52" spans="1:11" ht="13.5" customHeight="1" x14ac:dyDescent="0.25">
      <c r="C52" s="233" t="s">
        <v>95</v>
      </c>
      <c r="D52" s="123"/>
      <c r="H52" s="544" t="s">
        <v>96</v>
      </c>
      <c r="I52" s="545"/>
      <c r="J52" s="545"/>
      <c r="K52" s="546"/>
    </row>
    <row r="53" spans="1:11" ht="13.5" customHeight="1" x14ac:dyDescent="0.25">
      <c r="A53" s="533" t="s">
        <v>1179</v>
      </c>
      <c r="B53" s="534"/>
      <c r="C53" s="10"/>
      <c r="F53" s="188" t="s">
        <v>97</v>
      </c>
      <c r="H53" s="333"/>
      <c r="I53" s="334">
        <f>H46-90</f>
        <v>-90</v>
      </c>
      <c r="J53" s="334">
        <f>H46+90</f>
        <v>90</v>
      </c>
      <c r="K53" s="335"/>
    </row>
    <row r="54" spans="1:11" ht="13.5" customHeight="1" x14ac:dyDescent="0.25">
      <c r="A54" s="518" t="s">
        <v>1180</v>
      </c>
      <c r="B54" s="519"/>
      <c r="C54" s="10"/>
      <c r="F54" s="188"/>
    </row>
    <row r="55" spans="1:11" ht="13.5" customHeight="1" x14ac:dyDescent="0.25">
      <c r="A55" s="516" t="s">
        <v>1181</v>
      </c>
      <c r="B55" s="517"/>
      <c r="C55" s="10"/>
      <c r="F55" s="188"/>
    </row>
    <row r="56" spans="1:11" ht="13.5" customHeight="1" x14ac:dyDescent="0.25">
      <c r="A56" s="516" t="s">
        <v>1182</v>
      </c>
      <c r="B56" s="517"/>
      <c r="C56" s="10"/>
      <c r="F56" s="188"/>
    </row>
    <row r="57" spans="1:11" ht="13.5" customHeight="1" x14ac:dyDescent="0.25">
      <c r="A57" s="518" t="s">
        <v>98</v>
      </c>
      <c r="B57" s="519"/>
      <c r="C57" s="10"/>
      <c r="F57" s="188"/>
    </row>
    <row r="59" spans="1:11" x14ac:dyDescent="0.25">
      <c r="A59" s="77" t="s">
        <v>99</v>
      </c>
      <c r="B59" s="74"/>
      <c r="C59" s="74"/>
      <c r="D59" s="74"/>
      <c r="E59" s="74"/>
      <c r="F59" s="74"/>
      <c r="G59" s="74"/>
      <c r="H59" s="74"/>
      <c r="I59" s="74"/>
      <c r="J59" s="74"/>
      <c r="K59" s="9"/>
    </row>
    <row r="60" spans="1:11" ht="51" customHeight="1" x14ac:dyDescent="0.25">
      <c r="A60" s="505" t="s">
        <v>100</v>
      </c>
      <c r="B60" s="506"/>
      <c r="C60" s="506"/>
      <c r="D60" s="506"/>
      <c r="E60" s="506"/>
      <c r="F60" s="506"/>
      <c r="G60" s="506"/>
      <c r="H60" s="506"/>
      <c r="I60" s="506"/>
      <c r="J60" s="506"/>
      <c r="K60" s="507"/>
    </row>
    <row r="61" spans="1:11" ht="52.5" customHeight="1" x14ac:dyDescent="0.25">
      <c r="A61" s="98" t="s">
        <v>101</v>
      </c>
      <c r="B61" s="99" t="s">
        <v>102</v>
      </c>
      <c r="C61" s="99" t="s">
        <v>103</v>
      </c>
      <c r="D61" s="99" t="s">
        <v>104</v>
      </c>
      <c r="E61" s="99" t="s">
        <v>105</v>
      </c>
      <c r="F61" s="99" t="s">
        <v>106</v>
      </c>
      <c r="G61" s="99" t="s">
        <v>107</v>
      </c>
      <c r="H61" s="99" t="s">
        <v>108</v>
      </c>
      <c r="I61" s="99" t="s">
        <v>109</v>
      </c>
      <c r="J61" s="100" t="s">
        <v>110</v>
      </c>
    </row>
    <row r="62" spans="1:11" x14ac:dyDescent="0.25">
      <c r="A62" s="17"/>
      <c r="B62" s="18"/>
      <c r="C62" s="17"/>
      <c r="D62" s="18"/>
      <c r="E62" s="18"/>
      <c r="F62" s="18"/>
      <c r="G62" s="18"/>
      <c r="H62" s="18"/>
      <c r="I62" s="18"/>
      <c r="J62" s="18"/>
    </row>
    <row r="63" spans="1:11" x14ac:dyDescent="0.25">
      <c r="A63" s="17"/>
      <c r="B63" s="18"/>
      <c r="C63" s="17"/>
      <c r="D63" s="18"/>
      <c r="E63" s="18"/>
      <c r="F63" s="18"/>
      <c r="G63" s="18"/>
      <c r="H63" s="18"/>
      <c r="I63" s="18"/>
      <c r="J63" s="18"/>
    </row>
    <row r="64" spans="1:11" x14ac:dyDescent="0.25">
      <c r="A64" s="17"/>
      <c r="B64" s="18"/>
      <c r="C64" s="17"/>
      <c r="D64" s="18"/>
      <c r="E64" s="18"/>
      <c r="F64" s="18"/>
      <c r="G64" s="18"/>
      <c r="H64" s="18"/>
      <c r="I64" s="18"/>
      <c r="J64" s="18"/>
    </row>
    <row r="65" spans="1:10" x14ac:dyDescent="0.25">
      <c r="A65" s="17"/>
      <c r="B65" s="18"/>
      <c r="C65" s="17"/>
      <c r="D65" s="18"/>
      <c r="E65" s="18"/>
      <c r="F65" s="18"/>
      <c r="G65" s="18"/>
      <c r="H65" s="18"/>
      <c r="I65" s="18"/>
      <c r="J65" s="18"/>
    </row>
    <row r="66" spans="1:10" x14ac:dyDescent="0.25">
      <c r="A66" s="17"/>
      <c r="B66" s="18"/>
      <c r="C66" s="17"/>
      <c r="D66" s="18"/>
      <c r="E66" s="18"/>
      <c r="F66" s="18"/>
      <c r="G66" s="18"/>
      <c r="H66" s="18"/>
      <c r="I66" s="18"/>
      <c r="J66" s="18"/>
    </row>
    <row r="67" spans="1:10" x14ac:dyDescent="0.25">
      <c r="A67" s="17"/>
      <c r="B67" s="18"/>
      <c r="C67" s="17"/>
      <c r="D67" s="18"/>
      <c r="E67" s="18"/>
      <c r="F67" s="18"/>
      <c r="G67" s="18"/>
      <c r="H67" s="18"/>
      <c r="I67" s="18"/>
      <c r="J67" s="18"/>
    </row>
    <row r="68" spans="1:10" x14ac:dyDescent="0.25">
      <c r="A68" s="17"/>
      <c r="B68" s="18"/>
      <c r="C68" s="17"/>
      <c r="D68" s="18"/>
      <c r="E68" s="18"/>
      <c r="F68" s="18"/>
      <c r="G68" s="18"/>
      <c r="H68" s="18"/>
      <c r="I68" s="18"/>
      <c r="J68" s="18"/>
    </row>
    <row r="69" spans="1:10" x14ac:dyDescent="0.25">
      <c r="A69" s="17"/>
      <c r="B69" s="18"/>
      <c r="C69" s="17"/>
      <c r="D69" s="18"/>
      <c r="E69" s="18"/>
      <c r="F69" s="18"/>
      <c r="G69" s="18"/>
      <c r="H69" s="18"/>
      <c r="I69" s="18"/>
      <c r="J69" s="18"/>
    </row>
    <row r="70" spans="1:10" x14ac:dyDescent="0.25">
      <c r="A70" s="17"/>
      <c r="B70" s="18"/>
      <c r="C70" s="17"/>
      <c r="D70" s="18"/>
      <c r="E70" s="18"/>
      <c r="F70" s="18"/>
      <c r="G70" s="18"/>
      <c r="H70" s="18"/>
      <c r="I70" s="18"/>
      <c r="J70" s="18"/>
    </row>
    <row r="71" spans="1:10" x14ac:dyDescent="0.25">
      <c r="A71" s="17"/>
      <c r="B71" s="18"/>
      <c r="C71" s="17"/>
      <c r="D71" s="18"/>
      <c r="E71" s="18"/>
      <c r="F71" s="18"/>
      <c r="G71" s="18"/>
      <c r="H71" s="18"/>
      <c r="I71" s="18"/>
      <c r="J71" s="18"/>
    </row>
    <row r="72" spans="1:10" x14ac:dyDescent="0.25">
      <c r="A72" s="17"/>
      <c r="B72" s="18"/>
      <c r="C72" s="17"/>
      <c r="D72" s="18"/>
      <c r="E72" s="18"/>
      <c r="F72" s="18"/>
      <c r="G72" s="18"/>
      <c r="H72" s="18"/>
      <c r="I72" s="18"/>
      <c r="J72" s="18"/>
    </row>
    <row r="73" spans="1:10" x14ac:dyDescent="0.25">
      <c r="A73" s="17"/>
      <c r="B73" s="18"/>
      <c r="C73" s="17"/>
      <c r="D73" s="18"/>
      <c r="E73" s="18"/>
      <c r="F73" s="18"/>
      <c r="G73" s="18"/>
      <c r="H73" s="18"/>
      <c r="I73" s="18"/>
      <c r="J73" s="18"/>
    </row>
    <row r="74" spans="1:10" x14ac:dyDescent="0.25">
      <c r="A74" s="17"/>
      <c r="B74" s="18"/>
      <c r="C74" s="17"/>
      <c r="D74" s="18"/>
      <c r="E74" s="18"/>
      <c r="F74" s="18"/>
      <c r="G74" s="18"/>
      <c r="H74" s="18"/>
      <c r="I74" s="18"/>
      <c r="J74" s="18"/>
    </row>
    <row r="75" spans="1:10" x14ac:dyDescent="0.25">
      <c r="A75" s="17"/>
      <c r="B75" s="18"/>
      <c r="C75" s="18"/>
      <c r="D75" s="18"/>
      <c r="E75" s="18"/>
      <c r="F75" s="18"/>
      <c r="G75" s="18"/>
      <c r="H75" s="18"/>
      <c r="I75" s="18"/>
      <c r="J75" s="18"/>
    </row>
    <row r="76" spans="1:10" x14ac:dyDescent="0.25">
      <c r="A76" s="17"/>
      <c r="B76" s="18"/>
      <c r="C76" s="18"/>
      <c r="D76" s="18"/>
      <c r="E76" s="18"/>
      <c r="F76" s="18"/>
      <c r="G76" s="18"/>
      <c r="H76" s="18"/>
      <c r="I76" s="18"/>
      <c r="J76" s="18"/>
    </row>
    <row r="77" spans="1:10" x14ac:dyDescent="0.25">
      <c r="A77" s="17"/>
      <c r="B77" s="18"/>
      <c r="C77" s="18"/>
      <c r="D77" s="18"/>
      <c r="E77" s="18"/>
      <c r="F77" s="18"/>
      <c r="G77" s="18"/>
      <c r="H77" s="18"/>
      <c r="I77" s="18"/>
      <c r="J77" s="18"/>
    </row>
    <row r="78" spans="1:10" x14ac:dyDescent="0.25">
      <c r="A78" s="18"/>
      <c r="B78" s="18"/>
      <c r="C78" s="18"/>
      <c r="D78" s="18"/>
      <c r="E78" s="18"/>
      <c r="F78" s="18"/>
      <c r="G78" s="18"/>
      <c r="H78" s="18"/>
      <c r="I78" s="18"/>
      <c r="J78" s="18"/>
    </row>
    <row r="79" spans="1:10" x14ac:dyDescent="0.25">
      <c r="A79" s="243">
        <f>COUNTA(A62:A78)</f>
        <v>0</v>
      </c>
      <c r="B79" s="243"/>
      <c r="C79" s="243"/>
      <c r="D79" s="243"/>
      <c r="E79" s="243">
        <f>SUM(E62:E78)</f>
        <v>0</v>
      </c>
      <c r="F79" s="243">
        <f t="shared" ref="F79:J79" si="0">SUM(F62:F78)</f>
        <v>0</v>
      </c>
      <c r="G79" s="243">
        <f t="shared" si="0"/>
        <v>0</v>
      </c>
      <c r="H79" s="243">
        <f t="shared" si="0"/>
        <v>0</v>
      </c>
      <c r="I79" s="243">
        <f t="shared" si="0"/>
        <v>0</v>
      </c>
      <c r="J79" s="243">
        <f t="shared" si="0"/>
        <v>0</v>
      </c>
    </row>
    <row r="80" spans="1:10" ht="30" customHeight="1" x14ac:dyDescent="0.25"/>
    <row r="81" spans="1:11" x14ac:dyDescent="0.25">
      <c r="A81" s="77" t="s">
        <v>111</v>
      </c>
      <c r="B81" s="74"/>
      <c r="C81" s="74"/>
      <c r="D81" s="74"/>
      <c r="E81" s="74"/>
      <c r="F81" s="74"/>
      <c r="G81" s="74"/>
      <c r="H81" s="74"/>
      <c r="I81" s="74"/>
      <c r="J81" s="74"/>
      <c r="K81" s="9"/>
    </row>
    <row r="82" spans="1:11" ht="63.75" customHeight="1" x14ac:dyDescent="0.25">
      <c r="A82" s="505" t="s">
        <v>112</v>
      </c>
      <c r="B82" s="506"/>
      <c r="C82" s="506"/>
      <c r="D82" s="506"/>
      <c r="E82" s="506"/>
      <c r="F82" s="506"/>
      <c r="G82" s="506"/>
      <c r="H82" s="506"/>
      <c r="I82" s="506"/>
      <c r="J82" s="506"/>
      <c r="K82" s="507"/>
    </row>
    <row r="83" spans="1:11" ht="51" x14ac:dyDescent="0.25">
      <c r="A83" s="101" t="s">
        <v>113</v>
      </c>
      <c r="B83" s="99" t="s">
        <v>114</v>
      </c>
      <c r="C83" s="99" t="s">
        <v>115</v>
      </c>
      <c r="D83" s="99" t="s">
        <v>116</v>
      </c>
      <c r="E83" s="102" t="s">
        <v>117</v>
      </c>
      <c r="F83" s="102" t="s">
        <v>118</v>
      </c>
      <c r="G83" s="102" t="s">
        <v>119</v>
      </c>
      <c r="H83" s="102" t="s">
        <v>120</v>
      </c>
      <c r="I83" s="102" t="s">
        <v>1339</v>
      </c>
    </row>
    <row r="84" spans="1:11" x14ac:dyDescent="0.25">
      <c r="A84" s="13">
        <f t="shared" ref="A84:A92" si="1">A62</f>
        <v>0</v>
      </c>
      <c r="B84" s="14"/>
      <c r="C84" s="15"/>
      <c r="D84" s="15"/>
      <c r="E84" s="15"/>
      <c r="F84" s="15"/>
      <c r="G84" s="15"/>
      <c r="H84" s="15"/>
      <c r="I84" s="15"/>
    </row>
    <row r="85" spans="1:11" x14ac:dyDescent="0.25">
      <c r="A85" s="13">
        <f t="shared" si="1"/>
        <v>0</v>
      </c>
      <c r="B85" s="14"/>
      <c r="C85" s="15"/>
      <c r="D85" s="15"/>
      <c r="E85" s="15"/>
      <c r="F85" s="15"/>
      <c r="G85" s="15"/>
      <c r="H85" s="15"/>
      <c r="I85" s="15"/>
    </row>
    <row r="86" spans="1:11" x14ac:dyDescent="0.25">
      <c r="A86" s="13">
        <f t="shared" si="1"/>
        <v>0</v>
      </c>
      <c r="B86" s="14"/>
      <c r="C86" s="15"/>
      <c r="D86" s="15"/>
      <c r="E86" s="15"/>
      <c r="F86" s="15"/>
      <c r="G86" s="15"/>
      <c r="H86" s="15"/>
      <c r="I86" s="15"/>
    </row>
    <row r="87" spans="1:11" x14ac:dyDescent="0.25">
      <c r="A87" s="13">
        <f t="shared" si="1"/>
        <v>0</v>
      </c>
      <c r="B87" s="14"/>
      <c r="C87" s="15"/>
      <c r="D87" s="15"/>
      <c r="E87" s="15"/>
      <c r="F87" s="15"/>
      <c r="G87" s="15"/>
      <c r="H87" s="15"/>
      <c r="I87" s="15"/>
    </row>
    <row r="88" spans="1:11" x14ac:dyDescent="0.25">
      <c r="A88" s="13">
        <f t="shared" si="1"/>
        <v>0</v>
      </c>
      <c r="B88" s="14"/>
      <c r="C88" s="15"/>
      <c r="D88" s="15"/>
      <c r="E88" s="15"/>
      <c r="F88" s="15"/>
      <c r="G88" s="15"/>
      <c r="H88" s="15"/>
      <c r="I88" s="15"/>
    </row>
    <row r="89" spans="1:11" x14ac:dyDescent="0.25">
      <c r="A89" s="13">
        <f t="shared" si="1"/>
        <v>0</v>
      </c>
      <c r="B89" s="14"/>
      <c r="C89" s="15"/>
      <c r="D89" s="15"/>
      <c r="E89" s="15"/>
      <c r="F89" s="15"/>
      <c r="G89" s="15"/>
      <c r="H89" s="15"/>
      <c r="I89" s="15"/>
    </row>
    <row r="90" spans="1:11" x14ac:dyDescent="0.25">
      <c r="A90" s="13">
        <f t="shared" si="1"/>
        <v>0</v>
      </c>
      <c r="B90" s="14"/>
      <c r="C90" s="15"/>
      <c r="D90" s="15"/>
      <c r="E90" s="15"/>
      <c r="F90" s="15"/>
      <c r="G90" s="15"/>
      <c r="H90" s="15"/>
      <c r="I90" s="15"/>
    </row>
    <row r="91" spans="1:11" x14ac:dyDescent="0.25">
      <c r="A91" s="13">
        <f t="shared" si="1"/>
        <v>0</v>
      </c>
      <c r="B91" s="14"/>
      <c r="C91" s="15"/>
      <c r="D91" s="15"/>
      <c r="E91" s="15"/>
      <c r="F91" s="15"/>
      <c r="G91" s="15"/>
      <c r="H91" s="15"/>
      <c r="I91" s="15"/>
    </row>
    <row r="92" spans="1:11" x14ac:dyDescent="0.25">
      <c r="A92" s="13">
        <f t="shared" si="1"/>
        <v>0</v>
      </c>
      <c r="B92" s="14"/>
      <c r="C92" s="15"/>
      <c r="D92" s="15"/>
      <c r="E92" s="15"/>
      <c r="F92" s="15"/>
      <c r="G92" s="15"/>
      <c r="H92" s="15"/>
      <c r="I92" s="15"/>
    </row>
    <row r="93" spans="1:11" x14ac:dyDescent="0.25">
      <c r="A93" s="13">
        <f t="shared" ref="A93:A99" si="2">A71</f>
        <v>0</v>
      </c>
      <c r="B93" s="14"/>
      <c r="C93" s="15"/>
      <c r="D93" s="15"/>
      <c r="E93" s="15"/>
      <c r="F93" s="15"/>
      <c r="G93" s="15"/>
      <c r="H93" s="15"/>
      <c r="I93" s="15"/>
    </row>
    <row r="94" spans="1:11" x14ac:dyDescent="0.25">
      <c r="A94" s="13">
        <f t="shared" si="2"/>
        <v>0</v>
      </c>
      <c r="B94" s="14"/>
      <c r="C94" s="15"/>
      <c r="D94" s="15"/>
      <c r="E94" s="15"/>
      <c r="F94" s="15"/>
      <c r="G94" s="15"/>
      <c r="H94" s="15"/>
      <c r="I94" s="15"/>
    </row>
    <row r="95" spans="1:11" x14ac:dyDescent="0.25">
      <c r="A95" s="13">
        <f t="shared" si="2"/>
        <v>0</v>
      </c>
      <c r="B95" s="14"/>
      <c r="C95" s="15"/>
      <c r="D95" s="15"/>
      <c r="E95" s="15"/>
      <c r="F95" s="15"/>
      <c r="G95" s="15"/>
      <c r="H95" s="15"/>
      <c r="I95" s="15"/>
    </row>
    <row r="96" spans="1:11" x14ac:dyDescent="0.25">
      <c r="A96" s="13">
        <f t="shared" si="2"/>
        <v>0</v>
      </c>
      <c r="B96" s="14"/>
      <c r="C96" s="15"/>
      <c r="D96" s="15"/>
      <c r="E96" s="15"/>
      <c r="F96" s="15"/>
      <c r="G96" s="15"/>
      <c r="H96" s="15"/>
      <c r="I96" s="15"/>
    </row>
    <row r="97" spans="1:12" x14ac:dyDescent="0.25">
      <c r="A97" s="13">
        <f t="shared" si="2"/>
        <v>0</v>
      </c>
      <c r="B97" s="15"/>
      <c r="C97" s="15"/>
      <c r="D97" s="15"/>
      <c r="E97" s="15"/>
      <c r="F97" s="15"/>
      <c r="G97" s="15"/>
      <c r="H97" s="15"/>
      <c r="I97" s="15"/>
    </row>
    <row r="98" spans="1:12" x14ac:dyDescent="0.25">
      <c r="A98" s="13">
        <f t="shared" si="2"/>
        <v>0</v>
      </c>
      <c r="B98" s="15"/>
      <c r="C98" s="15"/>
      <c r="D98" s="15"/>
      <c r="E98" s="15"/>
      <c r="F98" s="15"/>
      <c r="G98" s="15"/>
      <c r="H98" s="15"/>
      <c r="I98" s="15"/>
    </row>
    <row r="99" spans="1:12" x14ac:dyDescent="0.25">
      <c r="A99" s="13">
        <f t="shared" si="2"/>
        <v>0</v>
      </c>
      <c r="B99" s="15"/>
      <c r="C99" s="15"/>
      <c r="D99" s="15"/>
      <c r="E99" s="15"/>
      <c r="F99" s="15"/>
      <c r="G99" s="15"/>
      <c r="H99" s="15"/>
      <c r="I99" s="15"/>
    </row>
    <row r="100" spans="1:12" x14ac:dyDescent="0.25">
      <c r="A100" s="16">
        <f>A78</f>
        <v>0</v>
      </c>
      <c r="B100" s="15"/>
      <c r="C100" s="15"/>
      <c r="D100" s="15"/>
      <c r="E100" s="15"/>
      <c r="F100" s="15"/>
      <c r="G100" s="15"/>
      <c r="H100" s="15"/>
      <c r="I100" s="15"/>
    </row>
    <row r="101" spans="1:12" x14ac:dyDescent="0.2">
      <c r="A101" s="242"/>
      <c r="B101" s="244">
        <f>SUBTOTAL(109,FarmIDLandUse[Arazi içindeki Sit Alanı (ha)])</f>
        <v>0</v>
      </c>
      <c r="C101" s="245">
        <f>SUBTOTAL(109,FarmIDLandUse[Sulama yapılan alan (ha)])</f>
        <v>0</v>
      </c>
      <c r="D101" s="245">
        <f>SUBTOTAL(109,FarmIDLandUse[Bu yıl budama yapılan alan (ha)])</f>
        <v>0</v>
      </c>
      <c r="E101" s="245">
        <f>SUBTOTAL(109,FarmIDLandUse[Fidelik/Sera tesislerinin sayısı])</f>
        <v>0</v>
      </c>
      <c r="F101" s="245">
        <f>SUBTOTAL(109,FarmIDLandUse[Kurutma Tesislerinin Sayısı])</f>
        <v>0</v>
      </c>
      <c r="G101" s="245">
        <f>SUBTOTAL(109,FarmIDLandUse[Depolama tesislerinin sayısı])</f>
        <v>0</v>
      </c>
      <c r="H101" s="245">
        <f>SUBTOTAL(109,FarmIDLandUse[Öğütme/Yıkama İstasyonu tesislerinin sayısı])</f>
        <v>0</v>
      </c>
      <c r="I101" s="245">
        <f>SUBTOTAL(109,FarmIDLandUse[Ambalajlama/veya bitmiş ürünler için paketleme tesisi sayısı + diğer işleme tesisleri])</f>
        <v>0</v>
      </c>
    </row>
    <row r="102" spans="1:12" ht="30" customHeight="1" x14ac:dyDescent="0.25"/>
    <row r="103" spans="1:12" x14ac:dyDescent="0.25">
      <c r="A103" s="77" t="s">
        <v>121</v>
      </c>
      <c r="B103" s="74"/>
      <c r="C103" s="74"/>
      <c r="D103" s="74"/>
      <c r="E103" s="74"/>
      <c r="F103" s="74"/>
      <c r="G103" s="74"/>
      <c r="H103" s="74"/>
      <c r="I103" s="74"/>
      <c r="J103" s="74"/>
      <c r="K103" s="74"/>
      <c r="L103" s="9"/>
    </row>
    <row r="104" spans="1:12" ht="50.25" customHeight="1" x14ac:dyDescent="0.25">
      <c r="A104" s="505" t="s">
        <v>122</v>
      </c>
      <c r="B104" s="506"/>
      <c r="C104" s="506"/>
      <c r="D104" s="506"/>
      <c r="E104" s="506"/>
      <c r="F104" s="506"/>
      <c r="G104" s="506"/>
      <c r="H104" s="506"/>
      <c r="I104" s="506"/>
      <c r="J104" s="506"/>
      <c r="K104" s="506"/>
      <c r="L104" s="19"/>
    </row>
    <row r="105" spans="1:12" ht="63.75" x14ac:dyDescent="0.25">
      <c r="A105" s="101" t="s">
        <v>123</v>
      </c>
      <c r="B105" s="103" t="s">
        <v>124</v>
      </c>
      <c r="C105" s="103" t="s">
        <v>125</v>
      </c>
      <c r="D105" s="103" t="s">
        <v>126</v>
      </c>
      <c r="E105" s="103" t="s">
        <v>127</v>
      </c>
      <c r="F105" s="103" t="s">
        <v>128</v>
      </c>
      <c r="G105" s="103" t="s">
        <v>129</v>
      </c>
      <c r="H105" s="104" t="s">
        <v>130</v>
      </c>
      <c r="I105" s="99" t="s">
        <v>131</v>
      </c>
      <c r="J105" s="104" t="s">
        <v>132</v>
      </c>
      <c r="K105" s="99" t="s">
        <v>133</v>
      </c>
      <c r="L105" s="35" t="s">
        <v>134</v>
      </c>
    </row>
    <row r="106" spans="1:12" x14ac:dyDescent="0.25">
      <c r="A106" s="13">
        <f t="shared" ref="A106:A121" si="3">A84</f>
        <v>0</v>
      </c>
      <c r="B106" s="17"/>
      <c r="C106" s="48"/>
      <c r="D106" s="49"/>
      <c r="E106" s="50"/>
      <c r="F106" s="50"/>
      <c r="G106" s="50"/>
      <c r="H106" s="50"/>
      <c r="I106" s="50"/>
      <c r="J106" s="50"/>
      <c r="K106" s="50"/>
      <c r="L106" s="50"/>
    </row>
    <row r="107" spans="1:12" x14ac:dyDescent="0.25">
      <c r="A107" s="13">
        <f t="shared" si="3"/>
        <v>0</v>
      </c>
      <c r="B107" s="17"/>
      <c r="C107" s="48"/>
      <c r="D107" s="49"/>
      <c r="E107" s="50"/>
      <c r="F107" s="50"/>
      <c r="G107" s="50"/>
      <c r="H107" s="50"/>
      <c r="I107" s="50"/>
      <c r="J107" s="50"/>
      <c r="K107" s="50"/>
      <c r="L107" s="50"/>
    </row>
    <row r="108" spans="1:12" x14ac:dyDescent="0.25">
      <c r="A108" s="13">
        <f t="shared" si="3"/>
        <v>0</v>
      </c>
      <c r="B108" s="17"/>
      <c r="C108" s="48"/>
      <c r="D108" s="49"/>
      <c r="E108" s="50"/>
      <c r="F108" s="50"/>
      <c r="G108" s="50"/>
      <c r="H108" s="50"/>
      <c r="I108" s="50"/>
      <c r="J108" s="50"/>
      <c r="K108" s="50"/>
      <c r="L108" s="50"/>
    </row>
    <row r="109" spans="1:12" x14ac:dyDescent="0.25">
      <c r="A109" s="13">
        <f t="shared" si="3"/>
        <v>0</v>
      </c>
      <c r="B109" s="17"/>
      <c r="C109" s="48"/>
      <c r="D109" s="49"/>
      <c r="E109" s="50"/>
      <c r="F109" s="50"/>
      <c r="G109" s="50"/>
      <c r="H109" s="50"/>
      <c r="I109" s="50"/>
      <c r="J109" s="50"/>
      <c r="K109" s="50"/>
      <c r="L109" s="50"/>
    </row>
    <row r="110" spans="1:12" x14ac:dyDescent="0.25">
      <c r="A110" s="13">
        <f t="shared" si="3"/>
        <v>0</v>
      </c>
      <c r="B110" s="17"/>
      <c r="C110" s="48"/>
      <c r="D110" s="49"/>
      <c r="E110" s="50"/>
      <c r="F110" s="50"/>
      <c r="G110" s="50"/>
      <c r="H110" s="50"/>
      <c r="I110" s="50"/>
      <c r="J110" s="50"/>
      <c r="K110" s="50"/>
      <c r="L110" s="50"/>
    </row>
    <row r="111" spans="1:12" x14ac:dyDescent="0.25">
      <c r="A111" s="13">
        <f t="shared" si="3"/>
        <v>0</v>
      </c>
      <c r="B111" s="17"/>
      <c r="C111" s="48"/>
      <c r="D111" s="49"/>
      <c r="E111" s="50"/>
      <c r="F111" s="50"/>
      <c r="G111" s="50"/>
      <c r="H111" s="50"/>
      <c r="I111" s="50"/>
      <c r="J111" s="50"/>
      <c r="K111" s="50"/>
      <c r="L111" s="50"/>
    </row>
    <row r="112" spans="1:12" x14ac:dyDescent="0.25">
      <c r="A112" s="13">
        <f t="shared" si="3"/>
        <v>0</v>
      </c>
      <c r="B112" s="17"/>
      <c r="C112" s="48"/>
      <c r="D112" s="49"/>
      <c r="E112" s="50"/>
      <c r="F112" s="50"/>
      <c r="G112" s="50"/>
      <c r="H112" s="50"/>
      <c r="I112" s="50"/>
      <c r="J112" s="50"/>
      <c r="K112" s="50"/>
      <c r="L112" s="50"/>
    </row>
    <row r="113" spans="1:12" x14ac:dyDescent="0.25">
      <c r="A113" s="13">
        <f t="shared" si="3"/>
        <v>0</v>
      </c>
      <c r="B113" s="17"/>
      <c r="C113" s="48"/>
      <c r="D113" s="49"/>
      <c r="E113" s="50"/>
      <c r="F113" s="50"/>
      <c r="G113" s="50"/>
      <c r="H113" s="50"/>
      <c r="I113" s="50"/>
      <c r="J113" s="50"/>
      <c r="K113" s="50"/>
      <c r="L113" s="50"/>
    </row>
    <row r="114" spans="1:12" x14ac:dyDescent="0.25">
      <c r="A114" s="13">
        <f t="shared" si="3"/>
        <v>0</v>
      </c>
      <c r="B114" s="17"/>
      <c r="C114" s="48"/>
      <c r="D114" s="49"/>
      <c r="E114" s="50"/>
      <c r="F114" s="50"/>
      <c r="G114" s="50"/>
      <c r="H114" s="50"/>
      <c r="I114" s="50"/>
      <c r="J114" s="50"/>
      <c r="K114" s="50"/>
      <c r="L114" s="50"/>
    </row>
    <row r="115" spans="1:12" x14ac:dyDescent="0.25">
      <c r="A115" s="13">
        <f t="shared" si="3"/>
        <v>0</v>
      </c>
      <c r="B115" s="17"/>
      <c r="C115" s="48"/>
      <c r="D115" s="49"/>
      <c r="E115" s="50"/>
      <c r="F115" s="50"/>
      <c r="G115" s="50"/>
      <c r="H115" s="50"/>
      <c r="I115" s="50"/>
      <c r="J115" s="50"/>
      <c r="K115" s="50"/>
      <c r="L115" s="50"/>
    </row>
    <row r="116" spans="1:12" x14ac:dyDescent="0.25">
      <c r="A116" s="13">
        <f t="shared" si="3"/>
        <v>0</v>
      </c>
      <c r="B116" s="17"/>
      <c r="C116" s="48"/>
      <c r="D116" s="49"/>
      <c r="E116" s="50"/>
      <c r="F116" s="50"/>
      <c r="G116" s="50"/>
      <c r="H116" s="50"/>
      <c r="I116" s="50"/>
      <c r="J116" s="50"/>
      <c r="K116" s="50"/>
      <c r="L116" s="50"/>
    </row>
    <row r="117" spans="1:12" x14ac:dyDescent="0.25">
      <c r="A117" s="13">
        <f t="shared" si="3"/>
        <v>0</v>
      </c>
      <c r="B117" s="17"/>
      <c r="C117" s="48"/>
      <c r="D117" s="49"/>
      <c r="E117" s="50"/>
      <c r="F117" s="50"/>
      <c r="G117" s="50"/>
      <c r="H117" s="50"/>
      <c r="I117" s="50"/>
      <c r="J117" s="50"/>
      <c r="K117" s="50"/>
      <c r="L117" s="50"/>
    </row>
    <row r="118" spans="1:12" x14ac:dyDescent="0.25">
      <c r="A118" s="13">
        <f t="shared" si="3"/>
        <v>0</v>
      </c>
      <c r="B118" s="17"/>
      <c r="C118" s="48"/>
      <c r="D118" s="49"/>
      <c r="E118" s="50"/>
      <c r="F118" s="50"/>
      <c r="G118" s="50"/>
      <c r="H118" s="50"/>
      <c r="I118" s="50"/>
      <c r="J118" s="50"/>
      <c r="K118" s="50"/>
      <c r="L118" s="50"/>
    </row>
    <row r="119" spans="1:12" x14ac:dyDescent="0.25">
      <c r="A119" s="13">
        <f t="shared" si="3"/>
        <v>0</v>
      </c>
      <c r="B119" s="17"/>
      <c r="C119" s="48"/>
      <c r="D119" s="50"/>
      <c r="E119" s="50"/>
      <c r="F119" s="50"/>
      <c r="G119" s="50"/>
      <c r="H119" s="50"/>
      <c r="I119" s="50"/>
      <c r="J119" s="50"/>
      <c r="K119" s="50"/>
      <c r="L119" s="50"/>
    </row>
    <row r="120" spans="1:12" x14ac:dyDescent="0.25">
      <c r="A120" s="13">
        <f t="shared" si="3"/>
        <v>0</v>
      </c>
      <c r="B120" s="17"/>
      <c r="C120" s="48"/>
      <c r="D120" s="50"/>
      <c r="E120" s="50"/>
      <c r="F120" s="50"/>
      <c r="G120" s="50"/>
      <c r="H120" s="50"/>
      <c r="I120" s="50"/>
      <c r="J120" s="50"/>
      <c r="K120" s="50"/>
      <c r="L120" s="50"/>
    </row>
    <row r="121" spans="1:12" x14ac:dyDescent="0.25">
      <c r="A121" s="13">
        <f t="shared" si="3"/>
        <v>0</v>
      </c>
      <c r="B121" s="17"/>
      <c r="C121" s="48"/>
      <c r="D121" s="50"/>
      <c r="E121" s="50"/>
      <c r="F121" s="50"/>
      <c r="G121" s="50"/>
      <c r="H121" s="50"/>
      <c r="I121" s="50"/>
      <c r="J121" s="50"/>
      <c r="K121" s="50"/>
      <c r="L121" s="50"/>
    </row>
    <row r="122" spans="1:12" x14ac:dyDescent="0.25">
      <c r="A122" s="16">
        <f>A100</f>
        <v>0</v>
      </c>
      <c r="B122" s="18"/>
      <c r="C122" s="51"/>
      <c r="D122" s="50"/>
      <c r="E122" s="50"/>
      <c r="F122" s="50"/>
      <c r="G122" s="50"/>
      <c r="H122" s="50"/>
      <c r="I122" s="50"/>
      <c r="J122" s="50"/>
      <c r="K122" s="50"/>
      <c r="L122" s="50"/>
    </row>
    <row r="123" spans="1:12" x14ac:dyDescent="0.2">
      <c r="A123" s="242"/>
      <c r="B123" s="451">
        <f>SUM(B106:B122)</f>
        <v>0</v>
      </c>
      <c r="C123" s="451">
        <f t="shared" ref="C123:L123" si="4">SUM(C106:C122)</f>
        <v>0</v>
      </c>
      <c r="D123" s="451">
        <f t="shared" si="4"/>
        <v>0</v>
      </c>
      <c r="E123" s="451">
        <f t="shared" si="4"/>
        <v>0</v>
      </c>
      <c r="F123" s="451">
        <f t="shared" si="4"/>
        <v>0</v>
      </c>
      <c r="G123" s="451">
        <f t="shared" si="4"/>
        <v>0</v>
      </c>
      <c r="H123" s="451">
        <f t="shared" si="4"/>
        <v>0</v>
      </c>
      <c r="I123" s="451">
        <f t="shared" si="4"/>
        <v>0</v>
      </c>
      <c r="J123" s="451">
        <f t="shared" si="4"/>
        <v>0</v>
      </c>
      <c r="K123" s="451">
        <f t="shared" si="4"/>
        <v>0</v>
      </c>
      <c r="L123" s="451">
        <f t="shared" si="4"/>
        <v>0</v>
      </c>
    </row>
    <row r="126" spans="1:12" x14ac:dyDescent="0.25">
      <c r="A126" s="77" t="s">
        <v>135</v>
      </c>
      <c r="B126" s="74"/>
      <c r="C126" s="74"/>
      <c r="D126" s="74"/>
      <c r="E126" s="74"/>
      <c r="F126" s="74"/>
      <c r="G126" s="74"/>
      <c r="H126" s="74"/>
      <c r="I126" s="74"/>
      <c r="J126" s="74"/>
      <c r="K126" s="9"/>
    </row>
    <row r="127" spans="1:12" ht="25.5" customHeight="1" x14ac:dyDescent="0.25">
      <c r="A127" s="505" t="s">
        <v>136</v>
      </c>
      <c r="B127" s="506"/>
      <c r="C127" s="506"/>
      <c r="D127" s="506"/>
      <c r="E127" s="506"/>
      <c r="F127" s="506"/>
      <c r="G127" s="506"/>
      <c r="H127" s="506"/>
      <c r="I127" s="506"/>
      <c r="J127" s="506"/>
      <c r="K127" s="507"/>
    </row>
    <row r="129" spans="1:11" ht="30.75" customHeight="1" x14ac:dyDescent="0.25">
      <c r="A129" s="510" t="s">
        <v>137</v>
      </c>
      <c r="B129" s="510"/>
      <c r="C129" s="498"/>
      <c r="D129" s="498"/>
      <c r="E129" s="498"/>
      <c r="F129" s="498"/>
      <c r="G129" s="498"/>
      <c r="H129" s="498"/>
    </row>
    <row r="130" spans="1:11" ht="27" customHeight="1" x14ac:dyDescent="0.25">
      <c r="A130" s="511" t="s">
        <v>138</v>
      </c>
      <c r="B130" s="511"/>
      <c r="C130" s="498"/>
      <c r="D130" s="498"/>
      <c r="E130" s="498"/>
      <c r="F130" s="498"/>
      <c r="G130" s="498"/>
      <c r="H130" s="498"/>
    </row>
    <row r="131" spans="1:11" ht="27" customHeight="1" x14ac:dyDescent="0.25">
      <c r="A131" s="512" t="s">
        <v>139</v>
      </c>
      <c r="B131" s="512"/>
      <c r="C131" s="498"/>
      <c r="D131" s="498"/>
      <c r="E131" s="498"/>
      <c r="F131" s="498"/>
      <c r="G131" s="498"/>
      <c r="H131" s="498"/>
    </row>
    <row r="133" spans="1:11" x14ac:dyDescent="0.25">
      <c r="A133" s="77" t="s">
        <v>140</v>
      </c>
      <c r="B133" s="74"/>
      <c r="C133" s="74"/>
      <c r="D133" s="74"/>
      <c r="E133" s="74"/>
      <c r="F133" s="74"/>
      <c r="G133" s="74"/>
      <c r="H133" s="74"/>
      <c r="I133" s="74"/>
      <c r="J133" s="74"/>
      <c r="K133" s="9"/>
    </row>
    <row r="134" spans="1:11" ht="27" customHeight="1" x14ac:dyDescent="0.25">
      <c r="A134" s="505" t="s">
        <v>141</v>
      </c>
      <c r="B134" s="554"/>
      <c r="C134" s="554"/>
      <c r="D134" s="554"/>
      <c r="E134" s="554"/>
      <c r="F134" s="554"/>
      <c r="G134" s="554"/>
      <c r="H134" s="554"/>
      <c r="I134" s="554"/>
      <c r="J134" s="554"/>
      <c r="K134" s="555"/>
    </row>
    <row r="136" spans="1:11" ht="15" customHeight="1" x14ac:dyDescent="0.25">
      <c r="B136" s="552" t="s">
        <v>142</v>
      </c>
      <c r="C136" s="553"/>
      <c r="D136" s="202"/>
      <c r="G136" s="508" t="s">
        <v>143</v>
      </c>
      <c r="H136" s="509"/>
      <c r="I136" s="509"/>
      <c r="J136" s="509"/>
      <c r="K136" s="509"/>
    </row>
    <row r="137" spans="1:11" x14ac:dyDescent="0.25">
      <c r="D137" s="106"/>
      <c r="G137" s="496" t="s">
        <v>144</v>
      </c>
      <c r="H137" s="497"/>
      <c r="I137" s="428" t="s">
        <v>145</v>
      </c>
      <c r="J137" s="428" t="s">
        <v>146</v>
      </c>
      <c r="K137" s="428" t="s">
        <v>147</v>
      </c>
    </row>
    <row r="138" spans="1:11" ht="12.6" customHeight="1" x14ac:dyDescent="0.25">
      <c r="B138" s="496" t="s">
        <v>148</v>
      </c>
      <c r="C138" s="497"/>
      <c r="D138" s="105">
        <f>A62</f>
        <v>0</v>
      </c>
      <c r="G138" s="502" t="s">
        <v>149</v>
      </c>
      <c r="H138" s="503"/>
      <c r="I138" s="447" t="s">
        <v>150</v>
      </c>
      <c r="J138" s="231" t="s">
        <v>23</v>
      </c>
      <c r="K138" s="246"/>
    </row>
    <row r="139" spans="1:11" x14ac:dyDescent="0.25">
      <c r="G139" s="502" t="s">
        <v>151</v>
      </c>
      <c r="H139" s="503"/>
      <c r="I139" s="447" t="s">
        <v>152</v>
      </c>
      <c r="J139" s="231" t="s">
        <v>153</v>
      </c>
      <c r="K139" s="246"/>
    </row>
    <row r="140" spans="1:11" ht="12.6" customHeight="1" x14ac:dyDescent="0.25">
      <c r="A140" s="499" t="s">
        <v>154</v>
      </c>
      <c r="B140" s="558" t="s">
        <v>155</v>
      </c>
      <c r="C140" s="558"/>
      <c r="D140" s="107">
        <f>SUM(B123:C123)</f>
        <v>0</v>
      </c>
      <c r="E140" s="166"/>
      <c r="G140" s="502" t="s">
        <v>156</v>
      </c>
      <c r="H140" s="503"/>
      <c r="I140" s="447" t="s">
        <v>157</v>
      </c>
      <c r="J140" s="231" t="s">
        <v>158</v>
      </c>
      <c r="K140" s="246"/>
    </row>
    <row r="141" spans="1:11" x14ac:dyDescent="0.25">
      <c r="A141" s="500"/>
      <c r="B141" s="558" t="s">
        <v>159</v>
      </c>
      <c r="C141" s="558"/>
      <c r="D141" s="107">
        <f>SUM(D123:E123)</f>
        <v>0</v>
      </c>
      <c r="E141" s="108">
        <f>SUM(D140:D141)</f>
        <v>0</v>
      </c>
      <c r="G141" s="502" t="s">
        <v>1184</v>
      </c>
      <c r="H141" s="503"/>
      <c r="I141" s="447" t="s">
        <v>157</v>
      </c>
      <c r="J141" s="231" t="s">
        <v>23</v>
      </c>
      <c r="K141" s="246"/>
    </row>
    <row r="142" spans="1:11" x14ac:dyDescent="0.25">
      <c r="A142" s="500"/>
      <c r="B142" s="496" t="s">
        <v>160</v>
      </c>
      <c r="C142" s="497"/>
      <c r="D142" s="107">
        <f>SUM(F123:G123)</f>
        <v>0</v>
      </c>
      <c r="E142" s="61"/>
      <c r="G142" s="502" t="s">
        <v>161</v>
      </c>
      <c r="H142" s="503"/>
      <c r="I142" s="447" t="s">
        <v>157</v>
      </c>
      <c r="J142" s="231" t="s">
        <v>162</v>
      </c>
      <c r="K142" s="246"/>
    </row>
    <row r="143" spans="1:11" ht="13.5" customHeight="1" x14ac:dyDescent="0.25">
      <c r="A143" s="500"/>
      <c r="B143" s="501" t="s">
        <v>163</v>
      </c>
      <c r="C143" s="501"/>
      <c r="D143" s="114">
        <f>IFERROR(FarmIDWorkers[[#Totals],[Daimi Erkek İşçiler]]/FarmIDWorkers[[#Totals],[Daimi Kadın İşçiler]],0)</f>
        <v>0</v>
      </c>
      <c r="E143" s="61"/>
      <c r="G143" s="227"/>
      <c r="H143" s="227"/>
      <c r="J143" s="110"/>
    </row>
    <row r="144" spans="1:11" ht="13.5" customHeight="1" x14ac:dyDescent="0.25">
      <c r="A144" s="500"/>
      <c r="B144" s="501" t="s">
        <v>164</v>
      </c>
      <c r="C144" s="501"/>
      <c r="D144" s="114">
        <f>IFERROR(FarmIDWorkers[[#Totals],[Geçici Erkek İşçiler]]/FarmIDWorkers[[#Totals],[Geçici Kadın İşçiler]],0)</f>
        <v>0</v>
      </c>
      <c r="G144" s="504" t="s">
        <v>165</v>
      </c>
      <c r="H144" s="504"/>
      <c r="I144" s="504"/>
      <c r="J144" s="504"/>
      <c r="K144" s="504"/>
    </row>
    <row r="145" spans="1:12" x14ac:dyDescent="0.25">
      <c r="A145" s="500"/>
      <c r="B145" s="556" t="s">
        <v>166</v>
      </c>
      <c r="C145" s="557"/>
      <c r="D145" s="107">
        <f>H123</f>
        <v>0</v>
      </c>
      <c r="F145" s="110"/>
    </row>
    <row r="146" spans="1:12" ht="13.5" customHeight="1" x14ac:dyDescent="0.25">
      <c r="A146" s="500"/>
      <c r="B146" s="556" t="s">
        <v>1183</v>
      </c>
      <c r="C146" s="557"/>
      <c r="D146" s="109">
        <f>IFERROR(FarmIDWorkers[[#Totals],[En yoğun hasat döneminde arazide yaşayan işçiler]]/FarmIDWorkers[[#Totals],[Daimi Kadın İşçiler]],0)</f>
        <v>0</v>
      </c>
      <c r="F146" s="110"/>
      <c r="G146" s="227"/>
      <c r="H146" s="227"/>
      <c r="J146" s="110"/>
    </row>
    <row r="147" spans="1:12" ht="12.6" customHeight="1" x14ac:dyDescent="0.25">
      <c r="F147" s="110"/>
      <c r="G147" s="227"/>
      <c r="H147" s="227"/>
      <c r="J147" s="110"/>
    </row>
    <row r="148" spans="1:12" x14ac:dyDescent="0.25">
      <c r="A148" s="559" t="s">
        <v>167</v>
      </c>
      <c r="B148" s="558" t="s">
        <v>168</v>
      </c>
      <c r="C148" s="558"/>
      <c r="D148" s="458">
        <f>F79</f>
        <v>0</v>
      </c>
      <c r="F148" s="110"/>
      <c r="G148" s="227"/>
      <c r="H148" s="227"/>
      <c r="J148" s="110"/>
    </row>
    <row r="149" spans="1:12" x14ac:dyDescent="0.25">
      <c r="A149" s="560"/>
      <c r="B149" s="558" t="s">
        <v>169</v>
      </c>
      <c r="C149" s="558"/>
      <c r="D149" s="458">
        <f>SUM(G79:J79)</f>
        <v>0</v>
      </c>
      <c r="F149" s="110"/>
      <c r="G149" s="227"/>
      <c r="H149" s="227"/>
      <c r="J149" s="110"/>
    </row>
    <row r="150" spans="1:12" x14ac:dyDescent="0.25">
      <c r="A150" s="560"/>
      <c r="B150" s="496" t="s">
        <v>170</v>
      </c>
      <c r="C150" s="497"/>
      <c r="D150" s="114">
        <f>FarmIDLandUse[[#Totals],[Arazi içindeki Sit Alanı (ha)]]</f>
        <v>0</v>
      </c>
      <c r="F150" s="110"/>
      <c r="G150" s="227"/>
      <c r="H150" s="227"/>
      <c r="J150" s="110"/>
    </row>
    <row r="151" spans="1:12" x14ac:dyDescent="0.25">
      <c r="A151" s="561"/>
      <c r="B151" s="558" t="s">
        <v>171</v>
      </c>
      <c r="C151" s="558"/>
      <c r="D151" s="107">
        <f>FarmIDLandUse[[#Totals],[Fidelik/Sera tesislerinin sayısı]]+FarmIDLandUse[[#Totals],[Kurutma Tesislerinin Sayısı]]+FarmIDLandUse[[#Totals],[Depolama tesislerinin sayısı]]+FarmIDLandUse[[#Totals],[Öğütme/Yıkama İstasyonu tesislerinin sayısı]]+FarmIDLandUse[[#Totals],[Ambalajlama/veya bitmiş ürünler için paketleme tesisi sayısı + diğer işleme tesisleri]]</f>
        <v>0</v>
      </c>
      <c r="F151" s="110"/>
      <c r="G151" s="227"/>
      <c r="H151" s="227"/>
      <c r="J151" s="110"/>
    </row>
    <row r="152" spans="1:12" x14ac:dyDescent="0.25">
      <c r="A152" s="128"/>
      <c r="B152" s="139"/>
      <c r="C152" s="139"/>
      <c r="D152" s="228"/>
      <c r="F152" s="110"/>
      <c r="G152" s="227"/>
      <c r="H152" s="227"/>
      <c r="J152" s="110"/>
    </row>
    <row r="153" spans="1:12" ht="16.5" customHeight="1" x14ac:dyDescent="0.25">
      <c r="F153" s="110"/>
    </row>
    <row r="154" spans="1:12" x14ac:dyDescent="0.25">
      <c r="A154" s="5" t="s">
        <v>172</v>
      </c>
      <c r="B154" s="6"/>
      <c r="C154" s="6"/>
      <c r="D154" s="6"/>
      <c r="E154" s="6"/>
      <c r="F154" s="6"/>
      <c r="G154" s="6"/>
      <c r="H154" s="6"/>
      <c r="I154" s="6"/>
      <c r="J154" s="6"/>
      <c r="K154" s="112"/>
      <c r="L154" s="2"/>
    </row>
    <row r="155" spans="1:12" ht="57" customHeight="1" x14ac:dyDescent="0.25">
      <c r="A155" s="505" t="s">
        <v>173</v>
      </c>
      <c r="B155" s="506"/>
      <c r="C155" s="506"/>
      <c r="D155" s="506"/>
      <c r="E155" s="506"/>
      <c r="F155" s="506"/>
      <c r="G155" s="506"/>
      <c r="H155" s="506"/>
      <c r="I155" s="506"/>
      <c r="J155" s="506"/>
      <c r="K155" s="507"/>
      <c r="L155" s="33"/>
    </row>
    <row r="156" spans="1:12" ht="135" customHeight="1" x14ac:dyDescent="0.25">
      <c r="A156" s="549" t="s">
        <v>174</v>
      </c>
      <c r="B156" s="550"/>
      <c r="C156" s="550"/>
      <c r="D156" s="550"/>
      <c r="E156" s="550"/>
      <c r="F156" s="550"/>
      <c r="G156" s="550"/>
      <c r="H156" s="550"/>
      <c r="I156" s="550"/>
      <c r="J156" s="550"/>
      <c r="K156" s="551"/>
      <c r="L156" s="32"/>
    </row>
    <row r="157" spans="1:12" x14ac:dyDescent="0.25">
      <c r="F157" s="110"/>
      <c r="G157" s="110"/>
      <c r="H157" s="110"/>
      <c r="I157" s="110"/>
    </row>
    <row r="161" spans="1:12" x14ac:dyDescent="0.25">
      <c r="B161" s="68"/>
      <c r="C161" s="68"/>
      <c r="D161" s="515" t="s">
        <v>175</v>
      </c>
      <c r="E161" s="515"/>
      <c r="F161" s="515"/>
      <c r="G161" s="515"/>
    </row>
    <row r="162" spans="1:12" x14ac:dyDescent="0.2">
      <c r="B162" s="113"/>
      <c r="C162" s="113"/>
      <c r="D162" s="514" t="s">
        <v>176</v>
      </c>
      <c r="E162" s="514"/>
      <c r="F162" s="514"/>
      <c r="G162" s="514"/>
    </row>
    <row r="163" spans="1:12" x14ac:dyDescent="0.2">
      <c r="B163" s="113"/>
      <c r="C163" s="113"/>
      <c r="D163" s="514" t="str">
        <f>CONCATENATE(B20," ",D20)</f>
        <v xml:space="preserve"> </v>
      </c>
      <c r="E163" s="514"/>
      <c r="F163" s="514"/>
      <c r="G163" s="514"/>
    </row>
    <row r="164" spans="1:12" ht="15" customHeight="1" x14ac:dyDescent="0.25">
      <c r="B164" s="2"/>
      <c r="C164" s="2"/>
      <c r="E164" s="200" t="s">
        <v>71</v>
      </c>
      <c r="F164" s="200">
        <f>B35</f>
        <v>0</v>
      </c>
      <c r="G164" s="200"/>
    </row>
    <row r="165" spans="1:12" ht="15" customHeight="1" x14ac:dyDescent="0.25">
      <c r="B165" s="2"/>
      <c r="C165" s="2"/>
      <c r="E165" s="200"/>
      <c r="F165" s="200"/>
      <c r="G165" s="200"/>
    </row>
    <row r="166" spans="1:12" ht="25.5" x14ac:dyDescent="0.25">
      <c r="A166" s="336" t="s">
        <v>1186</v>
      </c>
      <c r="B166" s="158"/>
      <c r="C166" s="158"/>
      <c r="D166" s="158"/>
      <c r="E166" s="158"/>
      <c r="F166" s="158"/>
      <c r="G166" s="158"/>
      <c r="H166" s="158"/>
      <c r="I166" s="158"/>
      <c r="J166" s="158"/>
      <c r="K166" s="159"/>
      <c r="L166" s="2"/>
    </row>
    <row r="167" spans="1:12" ht="28.5" customHeight="1" x14ac:dyDescent="0.25">
      <c r="A167" s="505" t="s">
        <v>177</v>
      </c>
      <c r="B167" s="506"/>
      <c r="C167" s="506"/>
      <c r="D167" s="506"/>
      <c r="E167" s="506"/>
      <c r="F167" s="506"/>
      <c r="G167" s="506"/>
      <c r="H167" s="506"/>
      <c r="I167" s="506"/>
      <c r="J167" s="506"/>
      <c r="K167" s="507"/>
      <c r="L167" s="2"/>
    </row>
    <row r="168" spans="1:12" ht="15" customHeight="1" x14ac:dyDescent="0.2">
      <c r="E168" s="332" t="s">
        <v>178</v>
      </c>
      <c r="F168" s="337"/>
    </row>
    <row r="169" spans="1:12" x14ac:dyDescent="0.2">
      <c r="E169" s="332" t="s">
        <v>179</v>
      </c>
      <c r="F169" s="337"/>
    </row>
    <row r="170" spans="1:12" x14ac:dyDescent="0.2">
      <c r="D170" s="513" t="s">
        <v>1185</v>
      </c>
      <c r="E170" s="513"/>
      <c r="F170" s="285"/>
    </row>
    <row r="171" spans="1:12" x14ac:dyDescent="0.2">
      <c r="D171" s="513" t="s">
        <v>180</v>
      </c>
      <c r="E171" s="513"/>
      <c r="F171" s="286"/>
    </row>
    <row r="172" spans="1:12" x14ac:dyDescent="0.2">
      <c r="E172" s="437" t="s">
        <v>181</v>
      </c>
      <c r="F172" s="286"/>
    </row>
    <row r="1048576" spans="7:10" x14ac:dyDescent="0.25">
      <c r="G1048576" s="227"/>
      <c r="H1048576" s="227"/>
      <c r="J1048576" s="110"/>
    </row>
  </sheetData>
  <sheetProtection algorithmName="SHA-512" hashValue="puvktHl9jwxJCt4rxkEISryMuokjoV+IDnzPikqnpeTcI9Pr/byyB0CdjbatUZdTGT18SJeX2rDy3T40BDLytQ==" saltValue="89u4BYk7WOgZokDvlJT47Q==" spinCount="100000" sheet="1" objects="1" scenarios="1"/>
  <mergeCells count="88">
    <mergeCell ref="A2:K2"/>
    <mergeCell ref="A3:K3"/>
    <mergeCell ref="A4:K4"/>
    <mergeCell ref="A5:K5"/>
    <mergeCell ref="I16:K16"/>
    <mergeCell ref="H9:K9"/>
    <mergeCell ref="C9:F9"/>
    <mergeCell ref="C14:E14"/>
    <mergeCell ref="I13:K13"/>
    <mergeCell ref="A8:K8"/>
    <mergeCell ref="H10:K10"/>
    <mergeCell ref="H11:K11"/>
    <mergeCell ref="I14:K14"/>
    <mergeCell ref="C13:E13"/>
    <mergeCell ref="A13:B14"/>
    <mergeCell ref="A9:B9"/>
    <mergeCell ref="I17:K17"/>
    <mergeCell ref="C16:E16"/>
    <mergeCell ref="D22:E22"/>
    <mergeCell ref="J20:K20"/>
    <mergeCell ref="D20:E20"/>
    <mergeCell ref="A10:B10"/>
    <mergeCell ref="A11:B11"/>
    <mergeCell ref="C17:E17"/>
    <mergeCell ref="A16:B17"/>
    <mergeCell ref="C10:F10"/>
    <mergeCell ref="C11:F11"/>
    <mergeCell ref="A156:K156"/>
    <mergeCell ref="A155:K155"/>
    <mergeCell ref="B136:C136"/>
    <mergeCell ref="A134:K134"/>
    <mergeCell ref="B146:C146"/>
    <mergeCell ref="B140:C140"/>
    <mergeCell ref="B141:C141"/>
    <mergeCell ref="B145:C145"/>
    <mergeCell ref="B150:C150"/>
    <mergeCell ref="A148:A151"/>
    <mergeCell ref="B151:C151"/>
    <mergeCell ref="B148:C148"/>
    <mergeCell ref="B144:C144"/>
    <mergeCell ref="B149:C149"/>
    <mergeCell ref="G138:H138"/>
    <mergeCell ref="G139:H139"/>
    <mergeCell ref="H52:K52"/>
    <mergeCell ref="A33:K33"/>
    <mergeCell ref="D29:E29"/>
    <mergeCell ref="J22:K22"/>
    <mergeCell ref="D23:E23"/>
    <mergeCell ref="J26:K26"/>
    <mergeCell ref="J23:K23"/>
    <mergeCell ref="J29:K29"/>
    <mergeCell ref="D28:E28"/>
    <mergeCell ref="J28:K28"/>
    <mergeCell ref="A55:B55"/>
    <mergeCell ref="A56:B56"/>
    <mergeCell ref="A57:B57"/>
    <mergeCell ref="D26:E26"/>
    <mergeCell ref="A54:B54"/>
    <mergeCell ref="A44:B46"/>
    <mergeCell ref="A48:B50"/>
    <mergeCell ref="A53:B53"/>
    <mergeCell ref="A38:E40"/>
    <mergeCell ref="D171:E171"/>
    <mergeCell ref="A167:K167"/>
    <mergeCell ref="D170:E170"/>
    <mergeCell ref="D163:G163"/>
    <mergeCell ref="D161:G161"/>
    <mergeCell ref="D162:G162"/>
    <mergeCell ref="A60:K60"/>
    <mergeCell ref="A82:K82"/>
    <mergeCell ref="A104:K104"/>
    <mergeCell ref="G136:K136"/>
    <mergeCell ref="A127:K127"/>
    <mergeCell ref="A129:B129"/>
    <mergeCell ref="A130:B130"/>
    <mergeCell ref="A131:B131"/>
    <mergeCell ref="C129:H129"/>
    <mergeCell ref="C130:H130"/>
    <mergeCell ref="G137:H137"/>
    <mergeCell ref="C131:H131"/>
    <mergeCell ref="A140:A146"/>
    <mergeCell ref="B142:C142"/>
    <mergeCell ref="B143:C143"/>
    <mergeCell ref="G140:H140"/>
    <mergeCell ref="G141:H141"/>
    <mergeCell ref="G142:H142"/>
    <mergeCell ref="B138:C138"/>
    <mergeCell ref="G144:K144"/>
  </mergeCells>
  <conditionalFormatting sqref="F53:F57">
    <cfRule type="expression" dxfId="136" priority="6">
      <formula>#REF!=2</formula>
    </cfRule>
  </conditionalFormatting>
  <dataValidations xWindow="706" yWindow="384" count="8">
    <dataValidation type="whole" allowBlank="1" showInputMessage="1" showErrorMessage="1" sqref="D35" xr:uid="{A200E0A7-7B5D-4EA1-9590-EA51DBCCC084}">
      <formula1>1</formula1>
      <formula2>12</formula2>
    </dataValidation>
    <dataValidation type="list" allowBlank="1" showInputMessage="1" showErrorMessage="1" sqref="D37" xr:uid="{0EDF808F-BB70-4050-A510-2CE948F1A68B}">
      <formula1>Farm</formula1>
    </dataValidation>
    <dataValidation type="date" allowBlank="1" showInputMessage="1" showErrorMessage="1" sqref="F171:F172 F164:G165 D136" xr:uid="{C31C43B6-DCFD-484C-B088-F27BFE0FE931}">
      <formula1>43831</formula1>
      <formula2>73415</formula2>
    </dataValidation>
    <dataValidation allowBlank="1" showInputMessage="1" showErrorMessage="1" promptTitle="Bilgiler" prompt="Sertifikadaki ad, Sertifikasyon Platformu'ndaki (RACP) kaydedilen adla eşleşmelidir. Kuruluşunuzu aşağıdaki örneklerdeki gibi kaydedin: ARAZİ ADI - Asıl Mülk Sahibinin Adı" sqref="G10" xr:uid="{0982C6CC-F945-45F3-BCB8-10783D9517BD}"/>
    <dataValidation type="list" allowBlank="1" showInputMessage="1" showErrorMessage="1" sqref="H41:K41" xr:uid="{EB4249B3-8033-4E25-813E-BA76F6A2E003}">
      <formula1>INDIRECT(H40)</formula1>
    </dataValidation>
    <dataValidation allowBlank="1" showInputMessage="1" showErrorMessage="1" promptTitle="Bilgi" prompt="Bu numara, Rainforest Alliance Sertifikasyon Platformu'na kayıt olduğunuzda tarafınıza verilir." sqref="A36" xr:uid="{77EDDA62-0FC4-4E46-9A2F-599F50F46F2D}"/>
    <dataValidation allowBlank="1" showInputMessage="1" showErrorMessage="1" promptTitle="Bilgi" prompt="Ülkeniz size bir Arazi Kimlik Numarası sağladıysa, geçerli olması durumunda lütfen zorunlu olduğundan belirtin." sqref="C61" xr:uid="{C8B296DF-525F-4D79-837E-983831649BC2}"/>
    <dataValidation allowBlank="1" showInputMessage="1" showErrorMessage="1" promptTitle="Bilgi" prompt="Tam tanım için Ek S1'e göz atın" sqref="B83" xr:uid="{7247598C-5708-4FEB-BDC9-022620301C87}"/>
  </dataValidations>
  <pageMargins left="0.511811024" right="0.511811024" top="0.78740157499999996" bottom="0.78740157499999996" header="0.31496062000000002" footer="0.31496062000000002"/>
  <pageSetup orientation="portrait" verticalDpi="1200" r:id="rId1"/>
  <ignoredErrors>
    <ignoredError sqref="H123 F79" calculatedColumn="1"/>
  </ignoredErrors>
  <drawing r:id="rId2"/>
  <tableParts count="3">
    <tablePart r:id="rId3"/>
    <tablePart r:id="rId4"/>
    <tablePart r:id="rId5"/>
  </tableParts>
  <extLst>
    <ext xmlns:x14="http://schemas.microsoft.com/office/spreadsheetml/2009/9/main" uri="{78C0D931-6437-407d-A8EE-F0AAD7539E65}">
      <x14:conditionalFormattings>
        <x14:conditionalFormatting xmlns:xm="http://schemas.microsoft.com/office/excel/2006/main">
          <x14:cfRule type="expression" priority="5" id="{168C3040-1406-49F3-961E-CD0C4DFD58C5}">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C44:E46</xm:sqref>
        </x14:conditionalFormatting>
        <x14:conditionalFormatting xmlns:xm="http://schemas.microsoft.com/office/excel/2006/main">
          <x14:cfRule type="cellIs" priority="4" operator="equal" id="{8FB664BC-A2ED-45BC-A831-20AC3DF382AB}">
            <xm:f>'Hidden Lists'!$F$29</xm:f>
            <x14:dxf>
              <font>
                <color rgb="FF9C0006"/>
              </font>
              <fill>
                <patternFill>
                  <bgColor rgb="FFFFC7CE"/>
                </patternFill>
              </fill>
            </x14:dxf>
          </x14:cfRule>
          <xm:sqref>F170</xm:sqref>
        </x14:conditionalFormatting>
        <x14:conditionalFormatting xmlns:xm="http://schemas.microsoft.com/office/excel/2006/main">
          <x14:cfRule type="expression" priority="1" id="{6B78AD48-B4C6-427F-8720-27F445244745}">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C48:E50</xm:sqref>
        </x14:conditionalFormatting>
      </x14:conditionalFormattings>
    </ext>
    <ext xmlns:x14="http://schemas.microsoft.com/office/spreadsheetml/2009/9/main" uri="{CCE6A557-97BC-4b89-ADB6-D9C93CAAB3DF}">
      <x14:dataValidations xmlns:xm="http://schemas.microsoft.com/office/excel/2006/main" xWindow="706" yWindow="384" count="8">
        <x14:dataValidation type="list" allowBlank="1" showInputMessage="1" showErrorMessage="1" xr:uid="{F119FC2B-BE48-41C6-9840-6646B5CF572A}">
          <x14:formula1>
            <xm:f>'Hidden Lists'!$A$4:$A$199</xm:f>
          </x14:formula1>
          <xm:sqref>I14 I17</xm:sqref>
        </x14:dataValidation>
        <x14:dataValidation type="list" allowBlank="1" showInputMessage="1" showErrorMessage="1" xr:uid="{59DF1302-533D-447D-9DB7-5C1F7FA394FA}">
          <x14:formula1>
            <xm:f>'Hidden Lists'!$F$11:$F$12</xm:f>
          </x14:formula1>
          <xm:sqref>K138:K142</xm:sqref>
        </x14:dataValidation>
        <x14:dataValidation type="list" allowBlank="1" showInputMessage="1" showErrorMessage="1" xr:uid="{582FE5B0-E49F-48CA-9C7B-D6383B271D3A}">
          <x14:formula1>
            <xm:f>'Hidden Lists'!$F$24:$F$25</xm:f>
          </x14:formula1>
          <xm:sqref>B62:B78</xm:sqref>
        </x14:dataValidation>
        <x14:dataValidation type="list" allowBlank="1" showInputMessage="1" showErrorMessage="1" xr:uid="{C5772DCD-821E-43FD-A3BE-1317EB00C0E8}">
          <x14:formula1>
            <xm:f>'Hidden Lists'!$C$10:$C$12</xm:f>
          </x14:formula1>
          <xm:sqref>D36</xm:sqref>
        </x14:dataValidation>
        <x14:dataValidation type="list" allowBlank="1" showInputMessage="1" showErrorMessage="1" xr:uid="{85BB3D24-8806-49ED-BDB4-D30B77CE8685}">
          <x14:formula1>
            <xm:f>'Hidden Lists'!$F$28:$F$29</xm:f>
          </x14:formula1>
          <xm:sqref>F170</xm:sqref>
        </x14:dataValidation>
        <x14:dataValidation type="list" allowBlank="1" showInputMessage="1" showErrorMessage="1" xr:uid="{687896B9-28EC-47C9-A0E7-3E73EDE227C1}">
          <x14:formula1>
            <xm:f>'Hidden Lists'!$I$26:$I$28</xm:f>
          </x14:formula1>
          <xm:sqref>H50:K50</xm:sqref>
        </x14:dataValidation>
        <x14:dataValidation type="list" allowBlank="1" showInputMessage="1" showErrorMessage="1" xr:uid="{89D7F82E-5286-4143-8D08-C484DDBFB2D7}">
          <x14:formula1>
            <xm:f>'Hidden Lists'!$F$3:$F$4</xm:f>
          </x14:formula1>
          <xm:sqref>F168:F169</xm:sqref>
        </x14:dataValidation>
        <x14:dataValidation type="list" allowBlank="1" showInputMessage="1" showErrorMessage="1" xr:uid="{04409059-8FDC-4A61-9077-9BC62B0C78D7}">
          <x14:formula1>
            <xm:f>'Crop List'!$E$3:$E$10</xm:f>
          </x14:formula1>
          <xm:sqref>H40:K40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46C5E-D425-4FD2-B978-930DA1E16A83}">
  <sheetPr>
    <tabColor rgb="FF94BA29"/>
  </sheetPr>
  <dimension ref="A1:P141"/>
  <sheetViews>
    <sheetView zoomScale="85" zoomScaleNormal="85" zoomScaleSheetLayoutView="85" workbookViewId="0">
      <selection activeCell="C1" sqref="C1"/>
    </sheetView>
  </sheetViews>
  <sheetFormatPr defaultColWidth="9.140625" defaultRowHeight="13.5" x14ac:dyDescent="0.25"/>
  <cols>
    <col min="1" max="1" width="38.140625" style="7" customWidth="1"/>
    <col min="2" max="2" width="25" style="7" customWidth="1"/>
    <col min="3" max="3" width="16.7109375" style="7" bestFit="1" customWidth="1"/>
    <col min="4" max="4" width="44.5703125" style="7" customWidth="1"/>
    <col min="5" max="5" width="28.28515625" style="7" customWidth="1"/>
    <col min="6" max="9" width="9.140625" style="7"/>
    <col min="10" max="10" width="9.140625" style="7" customWidth="1"/>
    <col min="11" max="16384" width="9.140625" style="7"/>
  </cols>
  <sheetData>
    <row r="1" spans="1:13" x14ac:dyDescent="0.25">
      <c r="A1" s="73"/>
      <c r="B1" s="74"/>
      <c r="C1" s="74"/>
      <c r="D1" s="115"/>
      <c r="E1" s="199" t="str">
        <f>'1.Başvuru Formu'!K1</f>
        <v>Versiyon 1.1, Temmuz 2021</v>
      </c>
      <c r="G1" s="61"/>
      <c r="H1" s="61"/>
      <c r="I1" s="61"/>
      <c r="J1" s="61"/>
      <c r="K1" s="61"/>
      <c r="L1" s="61"/>
    </row>
    <row r="2" spans="1:13" ht="20.25" x14ac:dyDescent="0.25">
      <c r="A2" s="573" t="s">
        <v>1338</v>
      </c>
      <c r="B2" s="574"/>
      <c r="C2" s="574"/>
      <c r="D2" s="574"/>
      <c r="E2" s="575"/>
      <c r="G2" s="61"/>
      <c r="H2" s="61"/>
      <c r="I2" s="61"/>
      <c r="J2" s="61"/>
      <c r="K2" s="61"/>
      <c r="L2" s="61"/>
    </row>
    <row r="3" spans="1:13" ht="35.25" customHeight="1" x14ac:dyDescent="0.25">
      <c r="A3" s="576" t="str">
        <f>'1.Başvuru Formu'!A3:K3</f>
        <v>Arazi Sertifika Sahipleri ve Başvuru Sahipleri için
Tekli arazi ve Çoklu arazi sertifikasyonu</v>
      </c>
      <c r="B3" s="577"/>
      <c r="C3" s="577"/>
      <c r="D3" s="577"/>
      <c r="E3" s="578"/>
      <c r="G3" s="61"/>
      <c r="H3" s="61"/>
      <c r="I3" s="61"/>
      <c r="J3" s="61"/>
      <c r="K3" s="61"/>
      <c r="L3" s="61"/>
      <c r="M3" s="61"/>
    </row>
    <row r="4" spans="1:13" ht="14.25" x14ac:dyDescent="0.25">
      <c r="A4" s="579" t="str">
        <f>'1.Başvuru Formu'!A4:K4</f>
        <v>Sürdürülebilir Tarım Standardı 2020 v1.1</v>
      </c>
      <c r="B4" s="580"/>
      <c r="C4" s="580"/>
      <c r="D4" s="580"/>
      <c r="E4" s="581"/>
      <c r="G4" s="61"/>
      <c r="H4" s="61"/>
      <c r="I4" s="61"/>
      <c r="J4" s="61"/>
      <c r="K4" s="61"/>
      <c r="L4" s="61"/>
      <c r="M4" s="61"/>
    </row>
    <row r="5" spans="1:13" x14ac:dyDescent="0.25">
      <c r="G5" s="61"/>
      <c r="H5" s="61"/>
      <c r="I5" s="61"/>
      <c r="J5" s="61"/>
      <c r="K5" s="61"/>
      <c r="L5" s="61"/>
      <c r="M5" s="61"/>
    </row>
    <row r="6" spans="1:13" x14ac:dyDescent="0.25">
      <c r="A6" s="77" t="s">
        <v>182</v>
      </c>
      <c r="B6" s="74"/>
      <c r="C6" s="74"/>
      <c r="D6" s="74"/>
      <c r="E6" s="9"/>
      <c r="G6" s="61"/>
      <c r="H6" s="61"/>
      <c r="I6" s="61"/>
      <c r="J6" s="61"/>
      <c r="K6" s="61"/>
      <c r="L6" s="61"/>
      <c r="M6" s="61"/>
    </row>
    <row r="7" spans="1:13" x14ac:dyDescent="0.25">
      <c r="A7" s="590" t="s">
        <v>183</v>
      </c>
      <c r="B7" s="554"/>
      <c r="C7" s="554"/>
      <c r="D7" s="554"/>
      <c r="E7" s="555"/>
      <c r="G7" s="61"/>
      <c r="H7" s="61"/>
      <c r="I7" s="61"/>
      <c r="J7" s="61"/>
      <c r="K7" s="61"/>
      <c r="L7" s="61"/>
      <c r="M7" s="61"/>
    </row>
    <row r="8" spans="1:13" ht="26.25" customHeight="1" x14ac:dyDescent="0.25">
      <c r="A8" s="600" t="s">
        <v>184</v>
      </c>
      <c r="B8" s="601"/>
      <c r="C8" s="597">
        <f>'1.Başvuru Formu'!H10</f>
        <v>0</v>
      </c>
      <c r="D8" s="598"/>
      <c r="E8" s="599"/>
      <c r="G8" s="61"/>
      <c r="H8" s="61"/>
      <c r="I8" s="61"/>
      <c r="J8" s="61"/>
      <c r="K8" s="61"/>
      <c r="L8" s="61"/>
      <c r="M8" s="61"/>
    </row>
    <row r="9" spans="1:13" x14ac:dyDescent="0.25">
      <c r="A9" s="562" t="s">
        <v>185</v>
      </c>
      <c r="B9" s="602"/>
      <c r="C9" s="597">
        <f>'1.Başvuru Formu'!C9</f>
        <v>0</v>
      </c>
      <c r="D9" s="598"/>
      <c r="E9" s="599"/>
      <c r="G9" s="61"/>
      <c r="H9" s="61"/>
      <c r="I9" s="61"/>
      <c r="J9" s="61"/>
      <c r="K9" s="61"/>
      <c r="L9" s="61"/>
      <c r="M9" s="61"/>
    </row>
    <row r="10" spans="1:13" x14ac:dyDescent="0.25">
      <c r="A10" s="40"/>
      <c r="B10" s="41"/>
      <c r="C10" s="40"/>
      <c r="D10" s="40"/>
      <c r="E10" s="40"/>
      <c r="G10" s="61"/>
      <c r="H10" s="61"/>
      <c r="I10" s="61"/>
      <c r="J10" s="61"/>
      <c r="K10" s="61"/>
      <c r="L10" s="61"/>
      <c r="M10" s="61"/>
    </row>
    <row r="11" spans="1:13" ht="15" customHeight="1" x14ac:dyDescent="0.25">
      <c r="A11" s="44" t="s">
        <v>186</v>
      </c>
      <c r="B11" s="597">
        <f>'1.Başvuru Formu'!C13</f>
        <v>0</v>
      </c>
      <c r="C11" s="598"/>
      <c r="D11" s="598"/>
      <c r="E11" s="599"/>
      <c r="G11" s="61"/>
      <c r="H11" s="61"/>
      <c r="I11" s="61"/>
      <c r="J11" s="61"/>
      <c r="K11" s="61"/>
      <c r="L11" s="61"/>
      <c r="M11" s="61"/>
    </row>
    <row r="12" spans="1:13" x14ac:dyDescent="0.25">
      <c r="A12" s="45" t="s">
        <v>55</v>
      </c>
      <c r="B12" s="229">
        <f>'1.Başvuru Formu'!I13</f>
        <v>0</v>
      </c>
      <c r="C12" s="52" t="s">
        <v>54</v>
      </c>
      <c r="D12" s="229">
        <f>'1.Başvuru Formu'!G13</f>
        <v>0</v>
      </c>
      <c r="E12" s="40"/>
      <c r="G12" s="61"/>
      <c r="H12" s="61"/>
      <c r="I12" s="61"/>
      <c r="J12" s="61"/>
      <c r="K12" s="61"/>
      <c r="L12" s="61"/>
      <c r="M12" s="61"/>
    </row>
    <row r="13" spans="1:13" x14ac:dyDescent="0.25">
      <c r="A13" s="46" t="s">
        <v>57</v>
      </c>
      <c r="B13" s="229">
        <f>'1.Başvuru Formu'!I14</f>
        <v>0</v>
      </c>
      <c r="C13" s="40"/>
      <c r="D13" s="40"/>
      <c r="E13" s="40"/>
      <c r="G13" s="61"/>
      <c r="H13" s="61"/>
      <c r="I13" s="61"/>
      <c r="J13" s="61"/>
      <c r="K13" s="61"/>
      <c r="L13" s="61"/>
      <c r="M13" s="61"/>
    </row>
    <row r="14" spans="1:13" x14ac:dyDescent="0.25">
      <c r="A14" s="41"/>
      <c r="B14" s="40"/>
      <c r="C14" s="40"/>
      <c r="D14" s="40"/>
      <c r="E14" s="40"/>
      <c r="G14" s="61"/>
      <c r="H14" s="61"/>
      <c r="I14" s="61"/>
      <c r="J14" s="61"/>
      <c r="K14" s="61"/>
      <c r="L14" s="61"/>
      <c r="M14" s="61"/>
    </row>
    <row r="15" spans="1:13" ht="15" customHeight="1" x14ac:dyDescent="0.2">
      <c r="A15" s="70" t="s">
        <v>187</v>
      </c>
      <c r="B15" s="603">
        <f>'1.Başvuru Formu'!H20</f>
        <v>0</v>
      </c>
      <c r="C15" s="604"/>
      <c r="D15" s="605"/>
      <c r="E15" s="40"/>
      <c r="G15" s="61"/>
      <c r="H15" s="61"/>
      <c r="I15" s="61"/>
      <c r="J15" s="61"/>
      <c r="K15" s="61"/>
      <c r="L15" s="61"/>
      <c r="M15" s="61"/>
    </row>
    <row r="16" spans="1:13" x14ac:dyDescent="0.25">
      <c r="A16" s="36" t="s">
        <v>188</v>
      </c>
      <c r="B16" s="230">
        <f>'1.Başvuru Formu'!H22</f>
        <v>0</v>
      </c>
      <c r="C16" s="42" t="s">
        <v>67</v>
      </c>
      <c r="D16" s="229">
        <f>'1.Başvuru Formu'!J23</f>
        <v>0</v>
      </c>
      <c r="E16" s="40"/>
      <c r="G16" s="61"/>
      <c r="H16" s="61"/>
      <c r="I16" s="61"/>
      <c r="J16" s="61"/>
      <c r="K16" s="61"/>
      <c r="L16" s="61"/>
      <c r="M16" s="61"/>
    </row>
    <row r="17" spans="1:13" x14ac:dyDescent="0.25">
      <c r="A17" s="40"/>
      <c r="B17" s="40"/>
      <c r="C17" s="40"/>
      <c r="D17" s="40"/>
      <c r="E17" s="40"/>
      <c r="G17" s="61"/>
      <c r="H17" s="61"/>
      <c r="I17" s="61"/>
      <c r="J17" s="61"/>
      <c r="K17" s="61"/>
      <c r="L17" s="61"/>
      <c r="M17" s="61"/>
    </row>
    <row r="18" spans="1:13" ht="25.5" x14ac:dyDescent="0.25">
      <c r="A18" s="201" t="s">
        <v>189</v>
      </c>
      <c r="B18" s="287"/>
      <c r="C18" s="40"/>
      <c r="D18" s="40"/>
      <c r="E18" s="40"/>
      <c r="G18" s="61"/>
      <c r="H18" s="61"/>
      <c r="I18" s="61"/>
      <c r="J18" s="61"/>
      <c r="K18" s="61"/>
      <c r="L18" s="61"/>
      <c r="M18" s="61"/>
    </row>
    <row r="19" spans="1:13" x14ac:dyDescent="0.25">
      <c r="A19" s="40"/>
      <c r="B19" s="40"/>
      <c r="C19" s="40"/>
      <c r="D19" s="40"/>
      <c r="E19" s="40"/>
      <c r="G19" s="61"/>
      <c r="H19" s="61"/>
      <c r="I19" s="61"/>
      <c r="J19" s="61"/>
      <c r="K19" s="61"/>
      <c r="L19" s="61"/>
      <c r="M19" s="61"/>
    </row>
    <row r="20" spans="1:13" x14ac:dyDescent="0.25">
      <c r="A20" s="77" t="s">
        <v>190</v>
      </c>
      <c r="B20" s="74"/>
      <c r="C20" s="74"/>
      <c r="D20" s="74"/>
      <c r="E20" s="9"/>
      <c r="G20" s="61"/>
      <c r="H20" s="61"/>
      <c r="I20" s="61"/>
      <c r="J20" s="61"/>
      <c r="K20" s="61"/>
      <c r="L20" s="61"/>
      <c r="M20" s="61"/>
    </row>
    <row r="21" spans="1:13" ht="51" customHeight="1" x14ac:dyDescent="0.25">
      <c r="A21" s="505" t="s">
        <v>191</v>
      </c>
      <c r="B21" s="554"/>
      <c r="C21" s="554"/>
      <c r="D21" s="554"/>
      <c r="E21" s="555"/>
      <c r="G21" s="61"/>
      <c r="H21" s="61"/>
      <c r="I21" s="61"/>
      <c r="J21" s="61"/>
      <c r="K21" s="61"/>
      <c r="L21" s="61"/>
      <c r="M21" s="61"/>
    </row>
    <row r="22" spans="1:13" x14ac:dyDescent="0.25">
      <c r="A22" s="123"/>
      <c r="B22" s="189"/>
      <c r="C22" s="189"/>
      <c r="D22" s="189"/>
      <c r="E22" s="189"/>
      <c r="G22" s="61"/>
      <c r="H22" s="61"/>
      <c r="I22" s="61"/>
      <c r="J22" s="61"/>
      <c r="K22" s="61"/>
      <c r="L22" s="61"/>
      <c r="M22" s="61"/>
    </row>
    <row r="23" spans="1:13" x14ac:dyDescent="0.25">
      <c r="A23" s="201" t="s">
        <v>192</v>
      </c>
      <c r="B23" s="287"/>
      <c r="C23" s="189"/>
      <c r="D23" s="116" t="s">
        <v>193</v>
      </c>
      <c r="E23" s="229" t="s">
        <v>194</v>
      </c>
      <c r="G23" s="61"/>
      <c r="H23" s="61"/>
      <c r="I23" s="61"/>
      <c r="J23" s="61"/>
      <c r="K23" s="61"/>
      <c r="L23" s="61"/>
      <c r="M23" s="61"/>
    </row>
    <row r="24" spans="1:13" x14ac:dyDescent="0.25">
      <c r="A24" s="116" t="s">
        <v>195</v>
      </c>
      <c r="B24" s="229" t="str">
        <f>'1.Başvuru Formu'!B37</f>
        <v>Arazi</v>
      </c>
      <c r="D24" s="508" t="s">
        <v>196</v>
      </c>
      <c r="E24" s="532"/>
      <c r="G24" s="61"/>
      <c r="H24" s="61"/>
      <c r="I24" s="61"/>
      <c r="J24" s="61"/>
      <c r="K24" s="61"/>
      <c r="L24" s="61"/>
      <c r="M24" s="61"/>
    </row>
    <row r="25" spans="1:13" ht="13.5" customHeight="1" x14ac:dyDescent="0.25">
      <c r="A25" s="89" t="s">
        <v>74</v>
      </c>
      <c r="B25" s="190"/>
      <c r="D25" s="105" t="str">
        <f>'Hidden Lists'!C3</f>
        <v>Temel Gereklilikler</v>
      </c>
      <c r="E25" s="10"/>
      <c r="G25" s="61"/>
      <c r="H25" s="61"/>
      <c r="I25" s="61"/>
      <c r="J25" s="61"/>
      <c r="K25" s="61"/>
      <c r="L25" s="61"/>
      <c r="M25" s="61"/>
    </row>
    <row r="26" spans="1:13" ht="15" customHeight="1" x14ac:dyDescent="0.25">
      <c r="D26" s="105" t="str">
        <f>'Hidden Lists'!C4</f>
        <v>Zorunlu Geliştirmeler</v>
      </c>
      <c r="E26" s="10"/>
      <c r="G26" s="61"/>
      <c r="H26" s="61"/>
      <c r="I26" s="61"/>
      <c r="J26" s="61"/>
      <c r="K26" s="61"/>
      <c r="L26" s="61"/>
      <c r="M26" s="61"/>
    </row>
    <row r="27" spans="1:13" ht="13.5" customHeight="1" x14ac:dyDescent="0.25">
      <c r="A27" s="117" t="s">
        <v>197</v>
      </c>
      <c r="B27" s="118" t="s">
        <v>198</v>
      </c>
      <c r="D27" s="105" t="str">
        <f>'Hidden Lists'!C5</f>
        <v>Seçmeli Geliştirmeler</v>
      </c>
      <c r="E27" s="10"/>
      <c r="G27" s="61"/>
      <c r="H27" s="61"/>
      <c r="I27" s="61"/>
      <c r="J27" s="61"/>
      <c r="K27" s="61"/>
      <c r="L27" s="61"/>
      <c r="M27" s="61"/>
    </row>
    <row r="28" spans="1:13" ht="15" customHeight="1" x14ac:dyDescent="0.25">
      <c r="A28" s="247">
        <f>'1.Başvuru Formu'!H41</f>
        <v>0</v>
      </c>
      <c r="B28" s="119">
        <f>'1.Başvuru Formu'!H45</f>
        <v>0</v>
      </c>
      <c r="D28" s="105" t="str">
        <f>'Hidden Lists'!C6</f>
        <v>Zorunlu Akıllı Ölçümler</v>
      </c>
      <c r="E28" s="10"/>
      <c r="G28" s="61"/>
      <c r="H28" s="61"/>
      <c r="I28" s="61"/>
      <c r="J28" s="61"/>
      <c r="K28" s="61"/>
      <c r="L28" s="61"/>
      <c r="M28" s="61"/>
    </row>
    <row r="29" spans="1:13" ht="15" customHeight="1" x14ac:dyDescent="0.25">
      <c r="A29" s="248">
        <f>'1.Başvuru Formu'!I41</f>
        <v>0</v>
      </c>
      <c r="B29" s="111">
        <f>'1.Başvuru Formu'!I45</f>
        <v>0</v>
      </c>
      <c r="D29" s="105" t="str">
        <f>'Hidden Lists'!C7</f>
        <v>Seçmeli Akıllı Ölçümler</v>
      </c>
      <c r="E29" s="10"/>
      <c r="G29" s="61"/>
      <c r="H29" s="61"/>
      <c r="I29" s="61"/>
      <c r="J29" s="61"/>
      <c r="K29" s="61"/>
      <c r="L29" s="61"/>
      <c r="M29" s="61"/>
    </row>
    <row r="30" spans="1:13" ht="15" customHeight="1" x14ac:dyDescent="0.25">
      <c r="A30" s="249">
        <f>'1.Başvuru Formu'!J41</f>
        <v>0</v>
      </c>
      <c r="B30" s="111">
        <f>'1.Başvuru Formu'!J45</f>
        <v>0</v>
      </c>
      <c r="G30" s="61"/>
      <c r="H30" s="61"/>
      <c r="I30" s="61"/>
      <c r="J30" s="61"/>
      <c r="K30" s="61"/>
      <c r="L30" s="61"/>
      <c r="M30" s="61"/>
    </row>
    <row r="31" spans="1:13" ht="14.25" customHeight="1" x14ac:dyDescent="0.25">
      <c r="A31" s="249">
        <f>'1.Başvuru Formu'!K41</f>
        <v>0</v>
      </c>
      <c r="B31" s="111">
        <f>'1.Başvuru Formu'!K45</f>
        <v>0</v>
      </c>
      <c r="D31" s="203" t="s">
        <v>199</v>
      </c>
      <c r="E31" s="216"/>
      <c r="G31" s="61"/>
      <c r="H31" s="61"/>
      <c r="I31" s="61"/>
      <c r="J31" s="61"/>
      <c r="K31" s="61"/>
      <c r="L31" s="61"/>
      <c r="M31" s="61"/>
    </row>
    <row r="32" spans="1:13" ht="30.75" customHeight="1" x14ac:dyDescent="0.25">
      <c r="A32" s="120"/>
      <c r="B32" s="121"/>
      <c r="D32" s="203" t="s">
        <v>200</v>
      </c>
      <c r="E32" s="216"/>
      <c r="G32" s="61"/>
      <c r="H32" s="61"/>
      <c r="I32" s="61"/>
      <c r="J32" s="61"/>
      <c r="K32" s="61"/>
      <c r="L32" s="61"/>
      <c r="M32" s="61"/>
    </row>
    <row r="33" spans="1:13" x14ac:dyDescent="0.25">
      <c r="A33" s="120"/>
      <c r="B33" s="121"/>
      <c r="D33" s="203" t="s">
        <v>201</v>
      </c>
      <c r="E33" s="216"/>
      <c r="G33" s="61"/>
      <c r="H33" s="61"/>
      <c r="I33" s="61"/>
      <c r="J33" s="61"/>
      <c r="K33" s="61"/>
      <c r="L33" s="61"/>
      <c r="M33" s="61"/>
    </row>
    <row r="34" spans="1:13" x14ac:dyDescent="0.25">
      <c r="A34" s="120"/>
      <c r="B34" s="121"/>
      <c r="G34" s="61"/>
      <c r="H34" s="61"/>
      <c r="I34" s="61"/>
      <c r="J34" s="61"/>
      <c r="K34" s="61"/>
      <c r="L34" s="61"/>
      <c r="M34" s="61"/>
    </row>
    <row r="35" spans="1:13" ht="30" customHeight="1" x14ac:dyDescent="0.25">
      <c r="A35" s="44" t="s">
        <v>202</v>
      </c>
      <c r="B35" s="594"/>
      <c r="C35" s="595"/>
      <c r="D35" s="595"/>
      <c r="E35" s="596"/>
      <c r="G35" s="61"/>
      <c r="H35" s="61"/>
      <c r="I35" s="61"/>
      <c r="J35" s="61"/>
      <c r="K35" s="61"/>
      <c r="L35" s="61"/>
      <c r="M35" s="61"/>
    </row>
    <row r="36" spans="1:13" x14ac:dyDescent="0.25">
      <c r="A36" s="122"/>
      <c r="B36" s="123"/>
      <c r="C36" s="123"/>
      <c r="D36" s="123"/>
      <c r="E36" s="123"/>
      <c r="G36" s="61"/>
      <c r="J36" s="61"/>
      <c r="K36" s="61"/>
      <c r="L36" s="61"/>
      <c r="M36" s="61"/>
    </row>
    <row r="37" spans="1:13" x14ac:dyDescent="0.25">
      <c r="A37" s="77" t="s">
        <v>203</v>
      </c>
      <c r="B37" s="74"/>
      <c r="C37" s="74"/>
      <c r="D37" s="74"/>
      <c r="E37" s="9"/>
      <c r="G37" s="61"/>
      <c r="H37" s="61"/>
      <c r="I37" s="61"/>
      <c r="J37" s="61"/>
      <c r="K37" s="61"/>
      <c r="L37" s="61"/>
      <c r="M37" s="61"/>
    </row>
    <row r="38" spans="1:13" ht="24" customHeight="1" x14ac:dyDescent="0.25">
      <c r="A38" s="505" t="s">
        <v>204</v>
      </c>
      <c r="B38" s="506"/>
      <c r="C38" s="506"/>
      <c r="D38" s="506"/>
      <c r="E38" s="507"/>
      <c r="G38" s="61"/>
      <c r="H38" s="61"/>
      <c r="I38" s="61"/>
      <c r="J38" s="61"/>
      <c r="K38" s="61"/>
      <c r="L38" s="61"/>
      <c r="M38" s="61"/>
    </row>
    <row r="39" spans="1:13" ht="20.100000000000001" customHeight="1" x14ac:dyDescent="0.25">
      <c r="A39" s="124" t="s">
        <v>61</v>
      </c>
      <c r="B39" s="593"/>
      <c r="C39" s="593"/>
      <c r="D39" s="125" t="s">
        <v>205</v>
      </c>
      <c r="E39" s="10"/>
      <c r="G39" s="61"/>
      <c r="H39" s="61"/>
      <c r="I39" s="61"/>
      <c r="J39" s="61"/>
      <c r="K39" s="61"/>
      <c r="L39" s="61"/>
      <c r="M39" s="61"/>
    </row>
    <row r="40" spans="1:13" ht="20.100000000000001" customHeight="1" x14ac:dyDescent="0.25">
      <c r="A40" s="185" t="s">
        <v>206</v>
      </c>
      <c r="B40" s="593"/>
      <c r="C40" s="593"/>
      <c r="D40" s="592" t="str">
        <f>IFERROR(VLOOKUP(E39,'Hidden Lists'!$P$11:$Q$17,2,FALSE)," ")</f>
        <v xml:space="preserve"> </v>
      </c>
      <c r="E40" s="592"/>
      <c r="G40" s="61"/>
      <c r="H40" s="61"/>
      <c r="I40" s="61"/>
      <c r="J40" s="61"/>
      <c r="M40" s="61"/>
    </row>
    <row r="41" spans="1:13" ht="20.100000000000001" customHeight="1" x14ac:dyDescent="0.25">
      <c r="A41" s="186" t="s">
        <v>207</v>
      </c>
      <c r="B41" s="547"/>
      <c r="C41" s="593"/>
      <c r="D41" s="592"/>
      <c r="E41" s="592"/>
      <c r="G41" s="61"/>
      <c r="H41" s="61"/>
      <c r="I41" s="61"/>
      <c r="J41" s="61"/>
      <c r="M41" s="61"/>
    </row>
    <row r="42" spans="1:13" x14ac:dyDescent="0.25">
      <c r="A42" s="79"/>
      <c r="G42" s="61"/>
      <c r="H42" s="61"/>
      <c r="I42" s="61"/>
      <c r="J42" s="61"/>
      <c r="K42" s="61"/>
      <c r="L42" s="61"/>
      <c r="M42" s="61"/>
    </row>
    <row r="43" spans="1:13" ht="20.100000000000001" customHeight="1" x14ac:dyDescent="0.25">
      <c r="A43" s="124" t="s">
        <v>61</v>
      </c>
      <c r="B43" s="593"/>
      <c r="C43" s="593"/>
      <c r="D43" s="125" t="s">
        <v>205</v>
      </c>
      <c r="E43" s="10"/>
      <c r="G43" s="61"/>
      <c r="H43" s="61"/>
      <c r="I43" s="61"/>
      <c r="J43" s="61"/>
      <c r="K43" s="61"/>
      <c r="L43" s="61"/>
      <c r="M43" s="61"/>
    </row>
    <row r="44" spans="1:13" ht="20.100000000000001" customHeight="1" x14ac:dyDescent="0.25">
      <c r="A44" s="185" t="s">
        <v>206</v>
      </c>
      <c r="B44" s="593"/>
      <c r="C44" s="593"/>
      <c r="D44" s="592" t="str">
        <f>IFERROR(VLOOKUP(E43,'Hidden Lists'!$P$11:$Q$17,2,FALSE)," ")</f>
        <v xml:space="preserve"> </v>
      </c>
      <c r="E44" s="592"/>
      <c r="G44" s="61"/>
      <c r="H44" s="61"/>
      <c r="I44" s="61"/>
      <c r="J44" s="61"/>
      <c r="K44" s="61"/>
      <c r="L44" s="61"/>
      <c r="M44" s="61"/>
    </row>
    <row r="45" spans="1:13" ht="20.100000000000001" customHeight="1" x14ac:dyDescent="0.25">
      <c r="A45" s="186" t="s">
        <v>207</v>
      </c>
      <c r="B45" s="547"/>
      <c r="C45" s="593"/>
      <c r="D45" s="592"/>
      <c r="E45" s="592"/>
      <c r="G45" s="61"/>
      <c r="H45" s="61"/>
      <c r="I45" s="61"/>
      <c r="J45" s="61"/>
      <c r="K45" s="61"/>
      <c r="L45" s="61"/>
      <c r="M45" s="61"/>
    </row>
    <row r="46" spans="1:13" x14ac:dyDescent="0.25">
      <c r="G46" s="61"/>
      <c r="H46" s="61"/>
      <c r="I46" s="61"/>
      <c r="J46" s="61"/>
      <c r="K46" s="61"/>
      <c r="L46" s="61"/>
      <c r="M46" s="61"/>
    </row>
    <row r="47" spans="1:13" ht="20.100000000000001" customHeight="1" x14ac:dyDescent="0.25">
      <c r="A47" s="124" t="s">
        <v>61</v>
      </c>
      <c r="B47" s="593"/>
      <c r="C47" s="593"/>
      <c r="D47" s="125" t="s">
        <v>205</v>
      </c>
      <c r="E47" s="10"/>
      <c r="G47" s="61"/>
      <c r="H47" s="61"/>
      <c r="I47" s="61"/>
      <c r="J47" s="61"/>
      <c r="K47" s="61"/>
      <c r="L47" s="61"/>
    </row>
    <row r="48" spans="1:13" ht="20.100000000000001" customHeight="1" x14ac:dyDescent="0.25">
      <c r="A48" s="185" t="s">
        <v>206</v>
      </c>
      <c r="B48" s="593"/>
      <c r="C48" s="593"/>
      <c r="D48" s="592" t="str">
        <f>IFERROR(VLOOKUP(E47,'Hidden Lists'!$P$11:$Q$17,2,FALSE)," ")</f>
        <v xml:space="preserve"> </v>
      </c>
      <c r="E48" s="592"/>
      <c r="G48" s="61"/>
      <c r="H48" s="61"/>
      <c r="I48" s="61"/>
      <c r="J48" s="61"/>
      <c r="K48" s="61"/>
      <c r="L48" s="61"/>
    </row>
    <row r="49" spans="1:14" ht="20.100000000000001" customHeight="1" x14ac:dyDescent="0.25">
      <c r="A49" s="186" t="s">
        <v>207</v>
      </c>
      <c r="B49" s="547"/>
      <c r="C49" s="593"/>
      <c r="D49" s="592"/>
      <c r="E49" s="592"/>
      <c r="G49" s="61"/>
      <c r="H49" s="61"/>
      <c r="I49" s="61"/>
      <c r="J49" s="61"/>
      <c r="K49" s="61"/>
      <c r="L49" s="61"/>
    </row>
    <row r="50" spans="1:14" x14ac:dyDescent="0.25">
      <c r="A50" s="92"/>
      <c r="G50" s="61"/>
      <c r="H50" s="61"/>
      <c r="I50" s="61"/>
      <c r="J50" s="61"/>
      <c r="K50" s="61"/>
      <c r="L50" s="61"/>
    </row>
    <row r="51" spans="1:14" ht="20.100000000000001" customHeight="1" x14ac:dyDescent="0.25">
      <c r="A51" s="124" t="s">
        <v>61</v>
      </c>
      <c r="B51" s="593"/>
      <c r="C51" s="593"/>
      <c r="D51" s="125" t="s">
        <v>205</v>
      </c>
      <c r="E51" s="10"/>
      <c r="G51" s="61"/>
      <c r="H51" s="61"/>
      <c r="I51" s="61"/>
      <c r="J51" s="61"/>
      <c r="K51" s="61"/>
      <c r="L51" s="61"/>
    </row>
    <row r="52" spans="1:14" ht="20.100000000000001" customHeight="1" x14ac:dyDescent="0.25">
      <c r="A52" s="185" t="s">
        <v>206</v>
      </c>
      <c r="B52" s="593"/>
      <c r="C52" s="593"/>
      <c r="D52" s="592" t="str">
        <f>IFERROR(VLOOKUP(E51,'Hidden Lists'!$P$11:$Q$17,2,FALSE)," ")</f>
        <v xml:space="preserve"> </v>
      </c>
      <c r="E52" s="592"/>
      <c r="G52" s="61"/>
      <c r="H52" s="61"/>
      <c r="I52" s="61"/>
      <c r="J52" s="61"/>
      <c r="K52" s="61"/>
      <c r="L52" s="61"/>
    </row>
    <row r="53" spans="1:14" ht="20.100000000000001" customHeight="1" x14ac:dyDescent="0.25">
      <c r="A53" s="186" t="s">
        <v>207</v>
      </c>
      <c r="B53" s="547"/>
      <c r="C53" s="593"/>
      <c r="D53" s="592"/>
      <c r="E53" s="592"/>
      <c r="G53" s="61"/>
      <c r="H53" s="61"/>
      <c r="I53" s="61"/>
      <c r="J53" s="61"/>
      <c r="K53" s="61"/>
      <c r="L53" s="61"/>
    </row>
    <row r="54" spans="1:14" x14ac:dyDescent="0.25">
      <c r="G54" s="61"/>
      <c r="H54" s="61"/>
      <c r="I54" s="61"/>
      <c r="J54" s="61"/>
      <c r="K54" s="61"/>
      <c r="L54" s="61"/>
    </row>
    <row r="55" spans="1:14" ht="20.100000000000001" customHeight="1" x14ac:dyDescent="0.25">
      <c r="A55" s="124" t="s">
        <v>61</v>
      </c>
      <c r="B55" s="593"/>
      <c r="C55" s="593"/>
      <c r="D55" s="125" t="s">
        <v>205</v>
      </c>
      <c r="E55" s="10"/>
      <c r="G55" s="61"/>
      <c r="H55" s="61"/>
      <c r="I55" s="61"/>
      <c r="J55" s="61"/>
      <c r="K55" s="61"/>
      <c r="L55" s="61"/>
      <c r="M55" s="61"/>
      <c r="N55" s="61"/>
    </row>
    <row r="56" spans="1:14" ht="20.100000000000001" customHeight="1" x14ac:dyDescent="0.25">
      <c r="A56" s="185" t="s">
        <v>206</v>
      </c>
      <c r="B56" s="593"/>
      <c r="C56" s="593"/>
      <c r="D56" s="592" t="str">
        <f>IFERROR(VLOOKUP(E55,'Hidden Lists'!$P$11:$Q$17,2,FALSE)," ")</f>
        <v xml:space="preserve"> </v>
      </c>
      <c r="E56" s="592"/>
      <c r="G56" s="61"/>
      <c r="H56" s="61"/>
      <c r="I56" s="61"/>
      <c r="J56" s="61"/>
      <c r="K56" s="61"/>
      <c r="L56" s="61"/>
      <c r="M56" s="61"/>
      <c r="N56" s="61"/>
    </row>
    <row r="57" spans="1:14" ht="20.100000000000001" customHeight="1" x14ac:dyDescent="0.25">
      <c r="A57" s="186" t="s">
        <v>207</v>
      </c>
      <c r="B57" s="547"/>
      <c r="C57" s="593"/>
      <c r="D57" s="592"/>
      <c r="E57" s="592"/>
      <c r="G57" s="61"/>
      <c r="H57" s="61"/>
      <c r="I57" s="61"/>
      <c r="J57" s="61"/>
      <c r="K57" s="61"/>
      <c r="L57" s="61"/>
      <c r="M57" s="61"/>
      <c r="N57" s="61"/>
    </row>
    <row r="58" spans="1:14" x14ac:dyDescent="0.25">
      <c r="A58" s="92"/>
      <c r="G58" s="61"/>
      <c r="H58" s="61"/>
      <c r="I58" s="61"/>
      <c r="J58" s="61"/>
      <c r="K58" s="61"/>
      <c r="L58" s="61"/>
      <c r="M58" s="61"/>
      <c r="N58" s="61"/>
    </row>
    <row r="59" spans="1:14" ht="20.100000000000001" customHeight="1" x14ac:dyDescent="0.25">
      <c r="A59" s="124" t="s">
        <v>61</v>
      </c>
      <c r="B59" s="593"/>
      <c r="C59" s="593"/>
      <c r="D59" s="125" t="s">
        <v>205</v>
      </c>
      <c r="E59" s="10"/>
      <c r="G59" s="61"/>
      <c r="H59" s="61"/>
      <c r="I59" s="61"/>
      <c r="J59" s="61"/>
      <c r="K59" s="61"/>
      <c r="L59" s="61"/>
      <c r="M59" s="61"/>
      <c r="N59" s="61"/>
    </row>
    <row r="60" spans="1:14" ht="20.100000000000001" customHeight="1" x14ac:dyDescent="0.25">
      <c r="A60" s="185" t="s">
        <v>206</v>
      </c>
      <c r="B60" s="593"/>
      <c r="C60" s="593"/>
      <c r="D60" s="592" t="str">
        <f>IFERROR(VLOOKUP(E59,'Hidden Lists'!$P$11:$Q$17,2,FALSE)," ")</f>
        <v xml:space="preserve"> </v>
      </c>
      <c r="E60" s="592"/>
      <c r="G60" s="61"/>
      <c r="H60" s="61"/>
      <c r="I60" s="61"/>
      <c r="J60" s="61"/>
      <c r="K60" s="61"/>
      <c r="L60" s="61"/>
      <c r="M60" s="61"/>
      <c r="N60" s="61"/>
    </row>
    <row r="61" spans="1:14" ht="20.100000000000001" customHeight="1" x14ac:dyDescent="0.25">
      <c r="A61" s="186" t="s">
        <v>207</v>
      </c>
      <c r="B61" s="547"/>
      <c r="C61" s="593"/>
      <c r="D61" s="592"/>
      <c r="E61" s="592"/>
      <c r="G61" s="61"/>
      <c r="H61" s="61"/>
      <c r="I61" s="61"/>
      <c r="J61" s="61"/>
      <c r="K61" s="61"/>
      <c r="L61" s="61"/>
      <c r="M61" s="61"/>
      <c r="N61" s="61"/>
    </row>
    <row r="62" spans="1:14" x14ac:dyDescent="0.25">
      <c r="G62" s="61"/>
      <c r="H62" s="61"/>
      <c r="I62" s="61"/>
      <c r="J62" s="61"/>
      <c r="K62" s="61"/>
      <c r="L62" s="61"/>
      <c r="M62" s="61"/>
      <c r="N62" s="61"/>
    </row>
    <row r="63" spans="1:14" x14ac:dyDescent="0.25">
      <c r="A63" s="77" t="s">
        <v>208</v>
      </c>
      <c r="B63" s="74"/>
      <c r="C63" s="74"/>
      <c r="D63" s="74"/>
      <c r="E63" s="9"/>
      <c r="G63" s="61"/>
      <c r="H63" s="61"/>
      <c r="I63" s="61"/>
      <c r="J63" s="61"/>
      <c r="K63" s="61"/>
      <c r="L63" s="61"/>
      <c r="M63" s="61"/>
      <c r="N63" s="61"/>
    </row>
    <row r="64" spans="1:14" ht="42.75" customHeight="1" x14ac:dyDescent="0.25">
      <c r="A64" s="505" t="s">
        <v>209</v>
      </c>
      <c r="B64" s="506"/>
      <c r="C64" s="506"/>
      <c r="D64" s="506"/>
      <c r="E64" s="507"/>
      <c r="G64" s="61"/>
      <c r="H64" s="165"/>
      <c r="I64" s="61"/>
      <c r="J64" s="61"/>
      <c r="K64" s="61"/>
      <c r="L64" s="61"/>
      <c r="M64" s="61"/>
      <c r="N64" s="61"/>
    </row>
    <row r="65" spans="1:16" x14ac:dyDescent="0.25">
      <c r="G65" s="61"/>
      <c r="H65" s="61"/>
      <c r="I65" s="61"/>
      <c r="J65" s="61"/>
      <c r="K65" s="61"/>
      <c r="L65" s="61"/>
      <c r="M65" s="61"/>
      <c r="N65" s="61"/>
    </row>
    <row r="66" spans="1:16" x14ac:dyDescent="0.25">
      <c r="A66" s="52" t="s">
        <v>210</v>
      </c>
      <c r="B66" s="164">
        <f>'1.Başvuru Formu'!F172</f>
        <v>0</v>
      </c>
      <c r="C66" s="607" t="s">
        <v>1315</v>
      </c>
      <c r="D66" s="608"/>
      <c r="E66" s="609"/>
      <c r="G66" s="61"/>
      <c r="H66" s="165"/>
      <c r="I66" s="61"/>
      <c r="J66" s="61"/>
      <c r="K66" s="61"/>
      <c r="L66" s="61"/>
      <c r="M66" s="61"/>
      <c r="N66" s="61"/>
    </row>
    <row r="67" spans="1:16" x14ac:dyDescent="0.25">
      <c r="G67" s="61"/>
      <c r="H67" s="165"/>
      <c r="I67" s="61"/>
      <c r="J67" s="61"/>
      <c r="K67" s="61"/>
      <c r="L67" s="61"/>
      <c r="M67" s="61"/>
      <c r="N67" s="61"/>
    </row>
    <row r="68" spans="1:16" x14ac:dyDescent="0.25">
      <c r="A68" s="218" t="s">
        <v>211</v>
      </c>
      <c r="B68" s="38"/>
      <c r="G68" s="61"/>
      <c r="H68" s="165"/>
      <c r="I68" s="61"/>
      <c r="J68" s="61"/>
      <c r="K68" s="61"/>
      <c r="L68" s="61"/>
      <c r="M68" s="61"/>
      <c r="N68" s="61"/>
    </row>
    <row r="69" spans="1:16" x14ac:dyDescent="0.25">
      <c r="A69" s="218" t="s">
        <v>212</v>
      </c>
      <c r="B69" s="38"/>
      <c r="D69" s="126" t="s">
        <v>213</v>
      </c>
      <c r="E69" s="39">
        <f>IFERROR('2b.Süre'!G9,0)</f>
        <v>1</v>
      </c>
      <c r="G69" s="61"/>
      <c r="H69" s="165"/>
      <c r="I69" s="61"/>
      <c r="J69" s="61"/>
      <c r="K69" s="61"/>
      <c r="L69" s="61"/>
      <c r="M69" s="61"/>
      <c r="N69" s="61"/>
    </row>
    <row r="70" spans="1:16" x14ac:dyDescent="0.25">
      <c r="G70" s="61"/>
      <c r="H70" s="165"/>
      <c r="I70" s="61"/>
      <c r="J70" s="61"/>
      <c r="K70" s="61"/>
      <c r="L70" s="61"/>
      <c r="M70" s="61"/>
      <c r="N70" s="61"/>
    </row>
    <row r="71" spans="1:16" ht="15" customHeight="1" x14ac:dyDescent="0.25">
      <c r="A71" s="217" t="s">
        <v>214</v>
      </c>
      <c r="B71" s="38"/>
      <c r="D71" s="606" t="str">
        <f>IF(B72=0,"",IF(Factors!R15&lt;Factors!R16,'Hidden Lists'!S3,""))</f>
        <v/>
      </c>
      <c r="E71" s="606"/>
      <c r="G71" s="61"/>
      <c r="H71" s="61"/>
      <c r="I71" s="61"/>
      <c r="J71" s="61"/>
      <c r="K71" s="61"/>
      <c r="L71" s="61"/>
      <c r="M71" s="61"/>
      <c r="N71" s="61"/>
    </row>
    <row r="72" spans="1:16" ht="15" customHeight="1" x14ac:dyDescent="0.25">
      <c r="A72" s="71" t="s">
        <v>215</v>
      </c>
      <c r="B72" s="38"/>
      <c r="D72" s="606"/>
      <c r="E72" s="606"/>
      <c r="F72" s="61"/>
      <c r="G72" s="61"/>
      <c r="H72" s="61"/>
      <c r="I72" s="61"/>
      <c r="J72" s="61"/>
      <c r="K72" s="61"/>
      <c r="L72" s="61"/>
      <c r="M72" s="61"/>
      <c r="N72" s="61"/>
    </row>
    <row r="73" spans="1:16" ht="15" customHeight="1" x14ac:dyDescent="0.25">
      <c r="A73" s="127" t="s">
        <v>216</v>
      </c>
      <c r="B73" s="76">
        <f>(COUNTIFS(E39:E61,'Hidden Lists'!P11))+(COUNTIFS(E39:E61,'Hidden Lists'!P12)+(COUNTIFS(E39:E61,'Hidden Lists'!P13)))</f>
        <v>0</v>
      </c>
      <c r="C73" s="128"/>
      <c r="F73" s="61"/>
      <c r="G73" s="61"/>
      <c r="H73" s="61"/>
      <c r="I73" s="61"/>
      <c r="J73" s="61"/>
      <c r="K73" s="61"/>
      <c r="L73" s="61"/>
      <c r="M73" s="61"/>
      <c r="N73" s="61"/>
    </row>
    <row r="74" spans="1:16" x14ac:dyDescent="0.25">
      <c r="A74" s="234" t="s">
        <v>217</v>
      </c>
      <c r="B74" s="547"/>
      <c r="C74" s="593"/>
      <c r="D74" s="548"/>
      <c r="F74" s="61"/>
      <c r="G74" s="61"/>
      <c r="H74" s="61"/>
      <c r="I74" s="61"/>
      <c r="J74" s="61"/>
      <c r="K74" s="61"/>
      <c r="L74" s="61"/>
      <c r="M74" s="61"/>
      <c r="N74" s="61"/>
      <c r="O74" s="61"/>
      <c r="P74" s="61"/>
    </row>
    <row r="75" spans="1:16" ht="15" customHeight="1" x14ac:dyDescent="0.25">
      <c r="A75" s="129" t="s">
        <v>218</v>
      </c>
      <c r="B75" s="547"/>
      <c r="C75" s="593"/>
      <c r="D75" s="548"/>
      <c r="F75" s="61"/>
      <c r="G75" s="61"/>
      <c r="H75" s="61"/>
      <c r="I75" s="61"/>
      <c r="J75" s="61"/>
      <c r="K75" s="61"/>
      <c r="L75" s="61"/>
      <c r="M75" s="61"/>
      <c r="N75" s="61"/>
      <c r="O75" s="61"/>
      <c r="P75" s="61"/>
    </row>
    <row r="76" spans="1:16" x14ac:dyDescent="0.25">
      <c r="F76" s="130"/>
      <c r="G76" s="130"/>
      <c r="H76" s="130"/>
      <c r="N76" s="61"/>
      <c r="O76" s="61"/>
      <c r="P76" s="61"/>
    </row>
    <row r="77" spans="1:16" x14ac:dyDescent="0.25">
      <c r="A77" s="134" t="s">
        <v>219</v>
      </c>
      <c r="F77" s="130"/>
      <c r="G77" s="130"/>
      <c r="H77" s="130"/>
      <c r="N77" s="61"/>
      <c r="O77" s="61"/>
      <c r="P77" s="61"/>
    </row>
    <row r="78" spans="1:16" ht="30" customHeight="1" x14ac:dyDescent="0.25">
      <c r="A78" s="88" t="s">
        <v>220</v>
      </c>
      <c r="B78" s="232">
        <f>Factors!C4</f>
        <v>0</v>
      </c>
      <c r="C78" s="620" t="s">
        <v>221</v>
      </c>
      <c r="D78" s="621"/>
      <c r="E78" s="622"/>
      <c r="F78" s="344"/>
      <c r="G78" s="344"/>
      <c r="H78" s="344"/>
      <c r="I78" s="338"/>
      <c r="N78" s="61"/>
      <c r="O78" s="61"/>
      <c r="P78" s="61"/>
    </row>
    <row r="79" spans="1:16" ht="51" customHeight="1" x14ac:dyDescent="0.25">
      <c r="A79" s="352" t="s">
        <v>222</v>
      </c>
      <c r="B79" s="232">
        <f>Factors!C5</f>
        <v>0</v>
      </c>
      <c r="C79" s="626"/>
      <c r="D79" s="627"/>
      <c r="E79" s="628"/>
      <c r="F79" s="344"/>
      <c r="G79" s="344"/>
      <c r="H79" s="344"/>
      <c r="I79" s="338"/>
      <c r="N79" s="61"/>
      <c r="O79" s="61"/>
      <c r="P79" s="61"/>
    </row>
    <row r="80" spans="1:16" ht="15" customHeight="1" x14ac:dyDescent="0.25">
      <c r="A80" s="89" t="s">
        <v>223</v>
      </c>
      <c r="B80" s="232">
        <f>Factors!C6</f>
        <v>0</v>
      </c>
      <c r="C80" s="620" t="s">
        <v>224</v>
      </c>
      <c r="D80" s="621"/>
      <c r="E80" s="622"/>
      <c r="F80" s="344"/>
      <c r="G80" s="344"/>
      <c r="H80" s="344"/>
      <c r="I80" s="338"/>
      <c r="N80" s="61"/>
      <c r="O80" s="61"/>
      <c r="P80" s="61"/>
    </row>
    <row r="81" spans="1:16" ht="15" customHeight="1" x14ac:dyDescent="0.25">
      <c r="A81" s="342" t="s">
        <v>225</v>
      </c>
      <c r="B81" s="232">
        <f>Factors!C7</f>
        <v>0</v>
      </c>
      <c r="C81" s="623"/>
      <c r="D81" s="624"/>
      <c r="E81" s="625"/>
      <c r="F81" s="344"/>
      <c r="G81" s="344"/>
      <c r="H81" s="344"/>
      <c r="I81" s="338"/>
      <c r="N81" s="61"/>
      <c r="O81" s="61"/>
      <c r="P81" s="61"/>
    </row>
    <row r="82" spans="1:16" ht="13.5" customHeight="1" x14ac:dyDescent="0.25">
      <c r="A82" s="343" t="s">
        <v>226</v>
      </c>
      <c r="B82" s="232">
        <f>Factors!C8</f>
        <v>0</v>
      </c>
      <c r="C82" s="623"/>
      <c r="D82" s="624"/>
      <c r="E82" s="625"/>
      <c r="F82" s="344"/>
      <c r="G82" s="344"/>
      <c r="H82" s="344"/>
      <c r="I82" s="338"/>
      <c r="N82" s="61"/>
      <c r="O82" s="61"/>
      <c r="P82" s="61"/>
    </row>
    <row r="83" spans="1:16" x14ac:dyDescent="0.25">
      <c r="A83" s="342" t="s">
        <v>227</v>
      </c>
      <c r="B83" s="232">
        <f>Factors!C9</f>
        <v>0</v>
      </c>
      <c r="C83" s="623"/>
      <c r="D83" s="624"/>
      <c r="E83" s="625"/>
      <c r="F83" s="344"/>
      <c r="G83" s="344"/>
      <c r="H83" s="344"/>
      <c r="I83" s="338"/>
      <c r="N83" s="61"/>
      <c r="O83" s="61"/>
      <c r="P83" s="61"/>
    </row>
    <row r="84" spans="1:16" x14ac:dyDescent="0.25">
      <c r="A84" s="342" t="s">
        <v>228</v>
      </c>
      <c r="B84" s="232">
        <f>Factors!C10</f>
        <v>0</v>
      </c>
      <c r="C84" s="623"/>
      <c r="D84" s="624"/>
      <c r="E84" s="625"/>
      <c r="F84" s="344"/>
      <c r="G84" s="344"/>
      <c r="H84" s="344"/>
      <c r="I84" s="338"/>
      <c r="N84" s="61"/>
      <c r="O84" s="61"/>
      <c r="P84" s="61"/>
    </row>
    <row r="85" spans="1:16" x14ac:dyDescent="0.25">
      <c r="A85" s="354" t="s">
        <v>229</v>
      </c>
      <c r="B85" s="232">
        <f>Factors!C11</f>
        <v>0</v>
      </c>
      <c r="C85" s="626"/>
      <c r="D85" s="627"/>
      <c r="E85" s="628"/>
      <c r="F85" s="344"/>
      <c r="G85" s="344"/>
      <c r="H85" s="344"/>
      <c r="I85" s="338"/>
      <c r="N85" s="61"/>
      <c r="O85" s="61"/>
      <c r="P85" s="61"/>
    </row>
    <row r="86" spans="1:16" ht="13.5" customHeight="1" x14ac:dyDescent="0.25">
      <c r="F86" s="130"/>
      <c r="G86" s="130"/>
      <c r="H86" s="130"/>
      <c r="I86" s="61"/>
      <c r="J86" s="61"/>
      <c r="K86" s="61"/>
      <c r="L86" s="61"/>
      <c r="M86" s="61"/>
      <c r="N86" s="61"/>
      <c r="O86" s="61"/>
      <c r="P86" s="61"/>
    </row>
    <row r="87" spans="1:16" ht="13.5" customHeight="1" x14ac:dyDescent="0.25">
      <c r="A87" s="631" t="s">
        <v>230</v>
      </c>
      <c r="B87" s="629">
        <f>IFERROR(VLOOKUP(C87,Factors!Q2:V11,2,TRUE),0)</f>
        <v>0</v>
      </c>
      <c r="C87" s="60">
        <f>SUM('1.Başvuru Formu'!D140:D141)</f>
        <v>0</v>
      </c>
      <c r="E87" s="130"/>
      <c r="F87" s="130"/>
      <c r="G87" s="130"/>
      <c r="H87" s="345"/>
      <c r="I87" s="167"/>
      <c r="J87" s="61"/>
      <c r="K87" s="167"/>
      <c r="L87" s="61"/>
      <c r="M87" s="167"/>
      <c r="N87" s="61"/>
      <c r="O87" s="61"/>
      <c r="P87" s="61"/>
    </row>
    <row r="88" spans="1:16" x14ac:dyDescent="0.25">
      <c r="A88" s="632"/>
      <c r="B88" s="630"/>
      <c r="C88" s="61"/>
      <c r="F88" s="61"/>
      <c r="G88" s="61"/>
      <c r="H88" s="166"/>
      <c r="I88" s="167"/>
      <c r="J88" s="61"/>
      <c r="K88" s="167"/>
      <c r="L88" s="61"/>
      <c r="M88" s="167"/>
      <c r="N88" s="61"/>
      <c r="O88" s="61"/>
      <c r="P88" s="61"/>
    </row>
    <row r="89" spans="1:16" ht="26.25" customHeight="1" x14ac:dyDescent="0.25">
      <c r="A89" s="131" t="s">
        <v>231</v>
      </c>
      <c r="B89" s="231" t="str">
        <f>IFERROR(CONCATENATE(Factors!U42," ",'Hidden Lists'!$S$6," ",Factors!V42," ",'Hidden Lists'!G20," ",'Hidden Lists'!$S$7," ",Factors!W42," ",'Hidden Lists'!G21)," ")</f>
        <v xml:space="preserve"> </v>
      </c>
      <c r="F89" s="61"/>
      <c r="G89" s="61"/>
      <c r="H89" s="166"/>
      <c r="I89" s="167"/>
      <c r="J89" s="61"/>
      <c r="K89" s="167"/>
      <c r="L89" s="61"/>
      <c r="M89" s="167"/>
      <c r="N89" s="61"/>
      <c r="O89" s="61"/>
      <c r="P89" s="61"/>
    </row>
    <row r="90" spans="1:16" ht="28.5" customHeight="1" x14ac:dyDescent="0.25">
      <c r="A90" s="131" t="s">
        <v>232</v>
      </c>
      <c r="B90" s="231" t="str">
        <f>IFERROR(CONCATENATE(Factors!U43," ",'Hidden Lists'!$S$6," ",Factors!V43," ",'Hidden Lists'!G20," ",'Hidden Lists'!$S$7," ",Factors!W43," ",'Hidden Lists'!G21)," ")</f>
        <v xml:space="preserve"> </v>
      </c>
      <c r="F90" s="61"/>
      <c r="G90" s="61"/>
      <c r="H90" s="166"/>
      <c r="I90" s="167"/>
      <c r="J90" s="61"/>
      <c r="K90" s="167"/>
      <c r="L90" s="61"/>
      <c r="M90" s="167"/>
      <c r="N90" s="61"/>
      <c r="O90" s="61"/>
      <c r="P90" s="61"/>
    </row>
    <row r="91" spans="1:16" x14ac:dyDescent="0.25">
      <c r="A91" s="356" t="s">
        <v>233</v>
      </c>
      <c r="B91" s="353">
        <f>Factors!C12</f>
        <v>0</v>
      </c>
      <c r="F91" s="61"/>
      <c r="G91" s="61"/>
      <c r="H91" s="166"/>
      <c r="I91" s="167"/>
      <c r="J91" s="61"/>
      <c r="K91" s="167"/>
      <c r="L91" s="61"/>
      <c r="M91" s="167"/>
      <c r="N91" s="61"/>
      <c r="O91" s="61"/>
      <c r="P91" s="61"/>
    </row>
    <row r="92" spans="1:16" ht="25.5" x14ac:dyDescent="0.25">
      <c r="A92" s="357" t="s">
        <v>234</v>
      </c>
      <c r="B92" s="353">
        <f>IFERROR(VLOOKUP(C87,Factors!Q2:V11,6,TRUE),0)</f>
        <v>0</v>
      </c>
      <c r="F92" s="61"/>
      <c r="G92" s="61"/>
      <c r="H92" s="166"/>
      <c r="I92" s="167"/>
      <c r="J92" s="61"/>
      <c r="K92" s="167"/>
      <c r="L92" s="61"/>
      <c r="M92" s="167"/>
      <c r="N92" s="61"/>
      <c r="O92" s="61"/>
      <c r="P92" s="61"/>
    </row>
    <row r="93" spans="1:16" ht="33.75" customHeight="1" x14ac:dyDescent="0.25">
      <c r="A93" s="132" t="s">
        <v>235</v>
      </c>
      <c r="B93" s="410"/>
      <c r="C93" s="633" t="str">
        <f>'Hidden Lists'!Q18</f>
        <v>Sendikalı ve Göçmen işçi kategorileri hariç tutulmaz, bu da geçici ve daimi işçilerin de göçmen ve sendikalı olabileceği anlamına gelir. Bu alanlara dair göstergeler, baş denetçinin, geçici/daimi kategorilerinde örneklenen işçilerin bir kısmının burada belirtilen sendikalı/göçmen işçi sayısını da kapsadığından emin olması gerektiği bilgisiyle sınırlıdır.</v>
      </c>
      <c r="D93" s="634"/>
      <c r="E93" s="635"/>
      <c r="F93" s="61"/>
      <c r="G93" s="61"/>
      <c r="H93" s="166"/>
      <c r="I93" s="167"/>
      <c r="J93" s="61"/>
      <c r="K93" s="167"/>
      <c r="L93" s="61"/>
      <c r="M93" s="167"/>
      <c r="N93" s="61"/>
      <c r="O93" s="61"/>
      <c r="P93" s="61"/>
    </row>
    <row r="94" spans="1:16" ht="28.5" customHeight="1" x14ac:dyDescent="0.25">
      <c r="A94" s="132" t="s">
        <v>236</v>
      </c>
      <c r="B94" s="410"/>
      <c r="C94" s="636"/>
      <c r="D94" s="618"/>
      <c r="E94" s="619"/>
      <c r="F94" s="61"/>
      <c r="G94" s="61"/>
      <c r="H94" s="166"/>
      <c r="I94" s="167"/>
      <c r="J94" s="61"/>
      <c r="K94" s="167"/>
      <c r="L94" s="61"/>
      <c r="M94" s="167"/>
      <c r="N94" s="61"/>
      <c r="O94" s="61"/>
      <c r="P94" s="61"/>
    </row>
    <row r="95" spans="1:16" ht="30.75" customHeight="1" x14ac:dyDescent="0.25">
      <c r="A95" s="607" t="s">
        <v>237</v>
      </c>
      <c r="B95" s="608"/>
      <c r="C95" s="618"/>
      <c r="D95" s="618"/>
      <c r="E95" s="619"/>
      <c r="F95" s="62"/>
      <c r="G95" s="61"/>
      <c r="H95" s="166"/>
      <c r="I95" s="167"/>
      <c r="J95" s="61"/>
      <c r="K95" s="167"/>
      <c r="L95" s="61"/>
      <c r="M95" s="167"/>
      <c r="N95" s="61"/>
      <c r="O95" s="61"/>
      <c r="P95" s="61"/>
    </row>
    <row r="96" spans="1:16" x14ac:dyDescent="0.25">
      <c r="A96" s="133"/>
      <c r="B96" s="133"/>
      <c r="C96" s="133"/>
      <c r="D96" s="133"/>
      <c r="E96" s="133"/>
      <c r="F96" s="62"/>
      <c r="G96" s="61"/>
      <c r="H96" s="168"/>
      <c r="I96" s="167"/>
      <c r="J96" s="61"/>
      <c r="K96" s="169"/>
      <c r="L96" s="169"/>
      <c r="M96" s="61"/>
      <c r="N96" s="61"/>
      <c r="O96" s="61"/>
      <c r="P96" s="61"/>
    </row>
    <row r="97" spans="1:16" x14ac:dyDescent="0.25">
      <c r="A97" s="134" t="s">
        <v>238</v>
      </c>
      <c r="G97" s="61"/>
      <c r="H97" s="61"/>
      <c r="I97" s="61"/>
      <c r="J97" s="61"/>
      <c r="K97" s="61"/>
      <c r="L97" s="61"/>
      <c r="M97" s="61"/>
      <c r="N97" s="61"/>
      <c r="O97" s="61"/>
      <c r="P97" s="61"/>
    </row>
    <row r="98" spans="1:16" ht="70.5" customHeight="1" x14ac:dyDescent="0.25">
      <c r="A98" s="135" t="s">
        <v>239</v>
      </c>
      <c r="B98" s="136" t="s">
        <v>240</v>
      </c>
      <c r="C98" s="136" t="s">
        <v>241</v>
      </c>
      <c r="D98" s="182" t="s">
        <v>1316</v>
      </c>
      <c r="E98" s="183" t="s">
        <v>242</v>
      </c>
      <c r="G98" s="61"/>
      <c r="H98" s="61"/>
      <c r="I98" s="167"/>
      <c r="J98" s="61"/>
      <c r="K98" s="61"/>
      <c r="L98" s="61"/>
      <c r="M98" s="61"/>
      <c r="N98" s="61"/>
      <c r="O98" s="61"/>
      <c r="P98" s="61"/>
    </row>
    <row r="99" spans="1:16" ht="14.25" x14ac:dyDescent="0.25">
      <c r="A99" s="55"/>
      <c r="B99" s="47"/>
      <c r="C99" s="47"/>
      <c r="D99" s="47"/>
      <c r="E99" s="47"/>
      <c r="G99" s="61"/>
      <c r="H99" s="61"/>
      <c r="I99" s="167"/>
      <c r="J99" s="166"/>
      <c r="K99" s="61"/>
      <c r="L99" s="166"/>
      <c r="M99" s="61"/>
      <c r="N99" s="61"/>
      <c r="O99" s="61"/>
      <c r="P99" s="61"/>
    </row>
    <row r="100" spans="1:16" ht="14.25" x14ac:dyDescent="0.25">
      <c r="A100" s="55"/>
      <c r="B100" s="47"/>
      <c r="C100" s="47"/>
      <c r="D100" s="47"/>
      <c r="E100" s="47"/>
      <c r="G100" s="61"/>
      <c r="H100" s="61"/>
      <c r="I100" s="167"/>
      <c r="J100" s="166"/>
      <c r="K100" s="61"/>
      <c r="L100" s="166"/>
      <c r="M100" s="61"/>
      <c r="N100" s="61"/>
      <c r="O100" s="61"/>
      <c r="P100" s="61"/>
    </row>
    <row r="101" spans="1:16" ht="14.25" x14ac:dyDescent="0.25">
      <c r="A101" s="55"/>
      <c r="B101" s="47"/>
      <c r="C101" s="47"/>
      <c r="D101" s="47"/>
      <c r="E101" s="47"/>
      <c r="G101" s="61"/>
      <c r="H101" s="61"/>
      <c r="I101" s="167"/>
      <c r="J101" s="166"/>
      <c r="K101" s="61"/>
      <c r="L101" s="166"/>
      <c r="M101" s="61"/>
      <c r="N101" s="61"/>
      <c r="O101" s="61"/>
      <c r="P101" s="61"/>
    </row>
    <row r="102" spans="1:16" ht="14.25" x14ac:dyDescent="0.25">
      <c r="A102" s="55"/>
      <c r="B102" s="47"/>
      <c r="C102" s="47"/>
      <c r="D102" s="47"/>
      <c r="E102" s="47"/>
      <c r="G102" s="61"/>
      <c r="H102" s="61"/>
      <c r="I102" s="61"/>
      <c r="J102" s="61"/>
      <c r="K102" s="61"/>
      <c r="L102" s="61"/>
      <c r="M102" s="61"/>
      <c r="N102" s="61"/>
      <c r="O102" s="61"/>
      <c r="P102" s="61"/>
    </row>
    <row r="103" spans="1:16" ht="14.25" x14ac:dyDescent="0.25">
      <c r="A103" s="55"/>
      <c r="B103" s="47"/>
      <c r="C103" s="47"/>
      <c r="D103" s="47"/>
      <c r="E103" s="47"/>
      <c r="G103" s="61"/>
      <c r="H103" s="61"/>
      <c r="I103" s="61"/>
      <c r="J103" s="61"/>
      <c r="K103" s="61"/>
      <c r="L103" s="61"/>
      <c r="M103" s="61"/>
      <c r="N103" s="61"/>
      <c r="O103" s="61"/>
      <c r="P103" s="61"/>
    </row>
    <row r="104" spans="1:16" ht="14.25" x14ac:dyDescent="0.25">
      <c r="A104" s="55"/>
      <c r="B104" s="47"/>
      <c r="C104" s="47"/>
      <c r="D104" s="47"/>
      <c r="E104" s="47"/>
      <c r="G104" s="170"/>
      <c r="H104" s="171"/>
      <c r="I104" s="172"/>
      <c r="J104" s="169"/>
      <c r="K104" s="167"/>
      <c r="L104" s="169"/>
      <c r="M104" s="61"/>
      <c r="N104" s="61"/>
      <c r="O104" s="61"/>
      <c r="P104" s="61"/>
    </row>
    <row r="105" spans="1:16" ht="14.25" x14ac:dyDescent="0.25">
      <c r="A105" s="55"/>
      <c r="B105" s="47"/>
      <c r="C105" s="47"/>
      <c r="D105" s="47"/>
      <c r="E105" s="47"/>
      <c r="G105" s="170"/>
      <c r="H105" s="171"/>
      <c r="I105" s="172"/>
      <c r="J105" s="169"/>
      <c r="K105" s="167"/>
      <c r="L105" s="169"/>
      <c r="M105" s="61"/>
      <c r="N105" s="61"/>
      <c r="O105" s="61"/>
      <c r="P105" s="61"/>
    </row>
    <row r="106" spans="1:16" ht="14.25" x14ac:dyDescent="0.25">
      <c r="A106" s="55"/>
      <c r="B106" s="47"/>
      <c r="C106" s="47"/>
      <c r="D106" s="47"/>
      <c r="E106" s="47"/>
      <c r="G106" s="170"/>
      <c r="H106" s="171"/>
      <c r="I106" s="172"/>
      <c r="J106" s="169"/>
      <c r="K106" s="167"/>
      <c r="L106" s="169"/>
      <c r="M106" s="61"/>
      <c r="N106" s="61"/>
      <c r="O106" s="61"/>
      <c r="P106" s="61"/>
    </row>
    <row r="107" spans="1:16" ht="14.25" x14ac:dyDescent="0.25">
      <c r="A107" s="55"/>
      <c r="B107" s="47"/>
      <c r="C107" s="47"/>
      <c r="D107" s="47"/>
      <c r="E107" s="47"/>
      <c r="G107" s="61"/>
      <c r="H107" s="61"/>
      <c r="I107" s="61"/>
      <c r="J107" s="61"/>
      <c r="K107" s="61"/>
      <c r="L107" s="61"/>
      <c r="M107" s="61"/>
      <c r="N107" s="61"/>
      <c r="O107" s="61"/>
      <c r="P107" s="61"/>
    </row>
    <row r="108" spans="1:16" ht="14.25" x14ac:dyDescent="0.25">
      <c r="A108" s="55"/>
      <c r="B108" s="47"/>
      <c r="C108" s="47"/>
      <c r="D108" s="47"/>
      <c r="E108" s="47"/>
      <c r="N108" s="61"/>
      <c r="O108" s="61"/>
      <c r="P108" s="61"/>
    </row>
    <row r="109" spans="1:16" ht="14.25" x14ac:dyDescent="0.25">
      <c r="A109" s="55"/>
      <c r="B109" s="47"/>
      <c r="C109" s="47"/>
      <c r="D109" s="47"/>
      <c r="E109" s="47"/>
      <c r="G109" s="61"/>
      <c r="H109" s="61"/>
      <c r="I109" s="61"/>
      <c r="J109" s="61"/>
      <c r="K109" s="61"/>
      <c r="L109" s="61"/>
      <c r="M109" s="61"/>
      <c r="N109" s="61"/>
      <c r="O109" s="61"/>
      <c r="P109" s="61"/>
    </row>
    <row r="110" spans="1:16" ht="14.25" x14ac:dyDescent="0.25">
      <c r="A110" s="55"/>
      <c r="B110" s="47"/>
      <c r="C110" s="47"/>
      <c r="D110" s="47"/>
      <c r="E110" s="47"/>
      <c r="G110" s="61"/>
      <c r="H110" s="61"/>
      <c r="I110" s="61"/>
      <c r="J110" s="61"/>
      <c r="K110" s="61"/>
      <c r="L110" s="61"/>
      <c r="M110" s="61"/>
      <c r="N110" s="61"/>
      <c r="O110" s="61"/>
      <c r="P110" s="61"/>
    </row>
    <row r="111" spans="1:16" ht="14.25" x14ac:dyDescent="0.25">
      <c r="A111" s="55"/>
      <c r="B111" s="47"/>
      <c r="C111" s="47"/>
      <c r="D111" s="47"/>
      <c r="E111" s="47"/>
      <c r="G111" s="61"/>
      <c r="H111" s="61"/>
      <c r="I111" s="61"/>
      <c r="J111" s="61"/>
      <c r="K111" s="61"/>
      <c r="L111" s="61"/>
      <c r="M111" s="61"/>
      <c r="N111" s="61"/>
      <c r="O111" s="61"/>
      <c r="P111" s="61"/>
    </row>
    <row r="112" spans="1:16" ht="14.25" x14ac:dyDescent="0.25">
      <c r="A112" s="55"/>
      <c r="B112" s="47"/>
      <c r="C112" s="47"/>
      <c r="D112" s="47"/>
      <c r="E112" s="47"/>
      <c r="G112" s="61"/>
      <c r="H112" s="61"/>
      <c r="I112" s="61"/>
      <c r="J112" s="61"/>
      <c r="K112" s="61"/>
      <c r="L112" s="61"/>
      <c r="M112" s="61"/>
      <c r="N112" s="61"/>
      <c r="O112" s="61"/>
      <c r="P112" s="61"/>
    </row>
    <row r="113" spans="1:14" ht="14.25" x14ac:dyDescent="0.25">
      <c r="A113" s="55"/>
      <c r="B113" s="47"/>
      <c r="C113" s="47"/>
      <c r="D113" s="47"/>
      <c r="E113" s="47"/>
      <c r="G113" s="61"/>
      <c r="H113" s="61"/>
      <c r="I113" s="61"/>
      <c r="J113" s="61"/>
      <c r="K113" s="61"/>
      <c r="L113" s="61"/>
      <c r="M113" s="60"/>
      <c r="N113" s="60"/>
    </row>
    <row r="114" spans="1:14" ht="14.25" x14ac:dyDescent="0.25">
      <c r="A114" s="55"/>
      <c r="B114" s="47"/>
      <c r="C114" s="47"/>
      <c r="D114" s="47"/>
      <c r="E114" s="47"/>
      <c r="G114" s="61"/>
      <c r="H114" s="61"/>
      <c r="I114" s="61"/>
      <c r="J114" s="61"/>
      <c r="K114" s="61"/>
      <c r="L114" s="61"/>
      <c r="M114" s="60"/>
      <c r="N114" s="60"/>
    </row>
    <row r="115" spans="1:14" ht="14.25" x14ac:dyDescent="0.25">
      <c r="A115" s="55"/>
      <c r="B115" s="47"/>
      <c r="C115" s="47"/>
      <c r="D115" s="47"/>
      <c r="E115" s="47"/>
      <c r="G115" s="61"/>
      <c r="H115" s="61"/>
      <c r="I115" s="61"/>
      <c r="J115" s="61"/>
      <c r="K115" s="61"/>
      <c r="L115" s="61"/>
      <c r="M115" s="60"/>
      <c r="N115" s="60"/>
    </row>
    <row r="116" spans="1:14" x14ac:dyDescent="0.25">
      <c r="G116" s="61"/>
      <c r="H116" s="61"/>
      <c r="I116" s="61"/>
      <c r="J116" s="61"/>
      <c r="K116" s="61"/>
      <c r="L116" s="61"/>
      <c r="M116" s="60"/>
      <c r="N116" s="60"/>
    </row>
    <row r="117" spans="1:14" x14ac:dyDescent="0.25">
      <c r="G117" s="61"/>
      <c r="H117" s="61"/>
      <c r="I117" s="61"/>
      <c r="J117" s="61"/>
      <c r="K117" s="61"/>
      <c r="L117" s="61"/>
      <c r="M117" s="60"/>
      <c r="N117" s="60"/>
    </row>
    <row r="118" spans="1:14" x14ac:dyDescent="0.25">
      <c r="A118" s="611" t="s">
        <v>243</v>
      </c>
      <c r="B118" s="612"/>
      <c r="C118" s="612"/>
      <c r="D118" s="612"/>
      <c r="E118" s="613"/>
      <c r="F118" s="37"/>
      <c r="G118" s="61"/>
      <c r="H118" s="61"/>
      <c r="I118" s="61"/>
      <c r="J118" s="61"/>
      <c r="K118" s="61"/>
      <c r="L118" s="61"/>
      <c r="M118" s="60"/>
      <c r="N118" s="60"/>
    </row>
    <row r="119" spans="1:14" ht="43.5" customHeight="1" x14ac:dyDescent="0.25">
      <c r="A119" s="614" t="s">
        <v>244</v>
      </c>
      <c r="B119" s="615"/>
      <c r="C119" s="615"/>
      <c r="D119" s="615"/>
      <c r="E119" s="616"/>
      <c r="G119" s="61"/>
      <c r="H119" s="61"/>
      <c r="I119" s="61"/>
      <c r="J119" s="61"/>
      <c r="K119" s="61"/>
      <c r="L119" s="61"/>
      <c r="M119" s="60"/>
      <c r="N119" s="60"/>
    </row>
    <row r="120" spans="1:14" ht="99.95" customHeight="1" x14ac:dyDescent="0.25">
      <c r="A120" s="547"/>
      <c r="B120" s="593"/>
      <c r="C120" s="593"/>
      <c r="D120" s="593"/>
      <c r="E120" s="548"/>
      <c r="G120" s="61"/>
      <c r="H120" s="61"/>
      <c r="I120" s="61"/>
      <c r="J120" s="61"/>
      <c r="K120" s="61"/>
      <c r="L120" s="61"/>
    </row>
    <row r="121" spans="1:14" x14ac:dyDescent="0.25">
      <c r="A121" s="184"/>
      <c r="B121" s="184"/>
      <c r="C121" s="184"/>
      <c r="D121" s="184"/>
      <c r="E121" s="184"/>
      <c r="G121" s="61"/>
      <c r="H121" s="61"/>
      <c r="I121" s="61"/>
      <c r="J121" s="61"/>
      <c r="K121" s="61"/>
      <c r="L121" s="61"/>
    </row>
    <row r="122" spans="1:14" x14ac:dyDescent="0.25">
      <c r="A122" s="611" t="s">
        <v>245</v>
      </c>
      <c r="B122" s="612"/>
      <c r="C122" s="612"/>
      <c r="D122" s="612"/>
      <c r="E122" s="613"/>
      <c r="G122" s="61"/>
      <c r="H122" s="61"/>
      <c r="I122" s="61"/>
      <c r="J122" s="61"/>
      <c r="K122" s="61"/>
      <c r="L122" s="61"/>
    </row>
    <row r="123" spans="1:14" ht="44.25" customHeight="1" x14ac:dyDescent="0.25">
      <c r="A123" s="614" t="s">
        <v>246</v>
      </c>
      <c r="B123" s="615"/>
      <c r="C123" s="615"/>
      <c r="D123" s="615"/>
      <c r="E123" s="616"/>
      <c r="G123" s="61"/>
      <c r="H123" s="61"/>
      <c r="I123" s="61"/>
      <c r="J123" s="61"/>
      <c r="K123" s="61"/>
      <c r="L123" s="61"/>
    </row>
    <row r="124" spans="1:14" ht="99.95" customHeight="1" x14ac:dyDescent="0.25">
      <c r="A124" s="547"/>
      <c r="B124" s="593"/>
      <c r="C124" s="593"/>
      <c r="D124" s="593"/>
      <c r="E124" s="548"/>
      <c r="G124" s="61"/>
      <c r="H124" s="61"/>
      <c r="I124" s="61"/>
      <c r="J124" s="61"/>
      <c r="K124" s="61"/>
      <c r="L124" s="61"/>
    </row>
    <row r="125" spans="1:14" ht="21.75" customHeight="1" x14ac:dyDescent="0.25">
      <c r="G125" s="61"/>
      <c r="H125" s="61"/>
      <c r="I125" s="61"/>
      <c r="J125" s="61"/>
      <c r="K125" s="61"/>
      <c r="L125" s="61"/>
    </row>
    <row r="126" spans="1:14" x14ac:dyDescent="0.25">
      <c r="A126" s="77" t="s">
        <v>247</v>
      </c>
      <c r="B126" s="74"/>
      <c r="C126" s="74"/>
      <c r="D126" s="74"/>
      <c r="E126" s="9"/>
      <c r="G126" s="61"/>
      <c r="H126" s="61"/>
      <c r="I126" s="61"/>
      <c r="J126" s="61"/>
      <c r="K126" s="61"/>
      <c r="L126" s="61"/>
    </row>
    <row r="127" spans="1:14" x14ac:dyDescent="0.25">
      <c r="A127" s="505" t="s">
        <v>248</v>
      </c>
      <c r="B127" s="506"/>
      <c r="C127" s="506"/>
      <c r="D127" s="506"/>
      <c r="E127" s="507"/>
      <c r="G127" s="61"/>
      <c r="H127" s="61"/>
      <c r="I127" s="61"/>
      <c r="J127" s="61"/>
      <c r="K127" s="61"/>
      <c r="L127" s="61"/>
    </row>
    <row r="128" spans="1:14" x14ac:dyDescent="0.25">
      <c r="A128" s="137" t="s">
        <v>249</v>
      </c>
      <c r="B128" s="10"/>
      <c r="G128" s="61"/>
      <c r="H128" s="61"/>
      <c r="I128" s="61"/>
      <c r="J128" s="61"/>
      <c r="K128" s="61"/>
      <c r="L128" s="61"/>
    </row>
    <row r="129" spans="1:12" x14ac:dyDescent="0.25">
      <c r="A129" s="137" t="s">
        <v>250</v>
      </c>
      <c r="B129" s="10"/>
      <c r="G129" s="61"/>
      <c r="H129" s="61"/>
      <c r="I129" s="61"/>
      <c r="J129" s="61"/>
      <c r="K129" s="61"/>
      <c r="L129" s="61"/>
    </row>
    <row r="130" spans="1:12" x14ac:dyDescent="0.25">
      <c r="A130" s="137" t="s">
        <v>251</v>
      </c>
      <c r="B130" s="10"/>
      <c r="G130" s="61"/>
      <c r="H130" s="61"/>
      <c r="I130" s="61"/>
      <c r="J130" s="61"/>
      <c r="K130" s="61"/>
      <c r="L130" s="61"/>
    </row>
    <row r="131" spans="1:12" x14ac:dyDescent="0.25">
      <c r="A131" s="137" t="s">
        <v>252</v>
      </c>
      <c r="B131" s="10"/>
      <c r="G131" s="61"/>
      <c r="H131" s="61"/>
      <c r="I131" s="61"/>
      <c r="J131" s="61"/>
      <c r="K131" s="61"/>
      <c r="L131" s="61"/>
    </row>
    <row r="132" spans="1:12" ht="30" customHeight="1" x14ac:dyDescent="0.25">
      <c r="G132" s="61"/>
      <c r="H132" s="61"/>
      <c r="I132" s="61"/>
      <c r="J132" s="61"/>
      <c r="K132" s="61"/>
      <c r="L132" s="61"/>
    </row>
    <row r="133" spans="1:12" x14ac:dyDescent="0.25">
      <c r="A133" s="77" t="s">
        <v>253</v>
      </c>
      <c r="B133" s="74"/>
      <c r="C133" s="74"/>
      <c r="D133" s="74"/>
      <c r="E133" s="9"/>
      <c r="G133" s="61"/>
      <c r="H133" s="61"/>
      <c r="I133" s="61"/>
      <c r="J133" s="61"/>
      <c r="K133" s="61"/>
      <c r="L133" s="61"/>
    </row>
    <row r="134" spans="1:12" ht="69" customHeight="1" x14ac:dyDescent="0.25">
      <c r="A134" s="505" t="s">
        <v>254</v>
      </c>
      <c r="B134" s="506"/>
      <c r="C134" s="506"/>
      <c r="D134" s="506"/>
      <c r="E134" s="507"/>
      <c r="G134" s="61"/>
      <c r="H134" s="61"/>
      <c r="I134" s="61"/>
      <c r="J134" s="61"/>
      <c r="K134" s="61"/>
      <c r="L134" s="61"/>
    </row>
    <row r="135" spans="1:12" ht="258" customHeight="1" x14ac:dyDescent="0.25">
      <c r="A135" s="549" t="s">
        <v>255</v>
      </c>
      <c r="B135" s="550"/>
      <c r="C135" s="550"/>
      <c r="D135" s="550"/>
      <c r="E135" s="551"/>
      <c r="G135" s="61"/>
      <c r="H135" s="61"/>
      <c r="I135" s="61"/>
      <c r="J135" s="61"/>
      <c r="K135" s="61"/>
      <c r="L135" s="61"/>
    </row>
    <row r="136" spans="1:12" x14ac:dyDescent="0.25">
      <c r="G136" s="61"/>
      <c r="H136" s="61"/>
      <c r="I136" s="61"/>
      <c r="J136" s="61"/>
      <c r="K136" s="61"/>
      <c r="L136" s="61"/>
    </row>
    <row r="137" spans="1:12" x14ac:dyDescent="0.25">
      <c r="G137" s="61"/>
      <c r="H137" s="61"/>
      <c r="I137" s="61"/>
      <c r="J137" s="61"/>
      <c r="K137" s="61"/>
      <c r="L137" s="61"/>
    </row>
    <row r="138" spans="1:12" x14ac:dyDescent="0.25">
      <c r="G138" s="61"/>
      <c r="H138" s="61"/>
      <c r="I138" s="61"/>
      <c r="J138" s="61"/>
      <c r="K138" s="61"/>
      <c r="L138" s="61"/>
    </row>
    <row r="139" spans="1:12" x14ac:dyDescent="0.25">
      <c r="B139" s="617" t="s">
        <v>175</v>
      </c>
      <c r="C139" s="617"/>
      <c r="D139" s="138" t="s">
        <v>175</v>
      </c>
      <c r="G139" s="61"/>
      <c r="H139" s="61"/>
      <c r="I139" s="61"/>
      <c r="J139" s="61"/>
      <c r="K139" s="61"/>
      <c r="L139" s="61"/>
    </row>
    <row r="140" spans="1:12" x14ac:dyDescent="0.25">
      <c r="B140" s="610" t="s">
        <v>256</v>
      </c>
      <c r="C140" s="610"/>
      <c r="D140" s="139" t="s">
        <v>176</v>
      </c>
    </row>
    <row r="141" spans="1:12" x14ac:dyDescent="0.25">
      <c r="B141" s="610" t="s">
        <v>257</v>
      </c>
      <c r="C141" s="610"/>
      <c r="D141" s="139">
        <f>'1.Başvuru Formu'!C9</f>
        <v>0</v>
      </c>
    </row>
  </sheetData>
  <sheetProtection algorithmName="SHA-512" hashValue="0s6SELKP/bGnwmOqc0qhnoEWtSQW1Nv2ENqg9e0dLRQkMu9D0r4U4fpf68pBg+ONgi3k9MBSGgByG2kzFPTj3g==" saltValue="DOhCDYibpvRGlbrdiUsMNw==" spinCount="100000" sheet="1" objects="1" scenarios="1"/>
  <mergeCells count="61">
    <mergeCell ref="A95:E95"/>
    <mergeCell ref="C80:E85"/>
    <mergeCell ref="B87:B88"/>
    <mergeCell ref="B74:D74"/>
    <mergeCell ref="B75:D75"/>
    <mergeCell ref="A87:A88"/>
    <mergeCell ref="C93:E94"/>
    <mergeCell ref="C78:E79"/>
    <mergeCell ref="B141:C141"/>
    <mergeCell ref="A127:E127"/>
    <mergeCell ref="A134:E134"/>
    <mergeCell ref="A135:E135"/>
    <mergeCell ref="A118:E118"/>
    <mergeCell ref="A119:E119"/>
    <mergeCell ref="A120:E120"/>
    <mergeCell ref="B139:C139"/>
    <mergeCell ref="B140:C140"/>
    <mergeCell ref="A124:E124"/>
    <mergeCell ref="A122:E122"/>
    <mergeCell ref="A123:E123"/>
    <mergeCell ref="B51:C51"/>
    <mergeCell ref="A64:E64"/>
    <mergeCell ref="B55:C55"/>
    <mergeCell ref="B57:C57"/>
    <mergeCell ref="B48:C48"/>
    <mergeCell ref="D48:E49"/>
    <mergeCell ref="B52:C52"/>
    <mergeCell ref="D52:E53"/>
    <mergeCell ref="B53:C53"/>
    <mergeCell ref="D71:E72"/>
    <mergeCell ref="B59:C59"/>
    <mergeCell ref="C66:E66"/>
    <mergeCell ref="B61:C61"/>
    <mergeCell ref="B60:C60"/>
    <mergeCell ref="A2:E2"/>
    <mergeCell ref="A3:E3"/>
    <mergeCell ref="A4:E4"/>
    <mergeCell ref="A7:E7"/>
    <mergeCell ref="A21:E21"/>
    <mergeCell ref="C8:E8"/>
    <mergeCell ref="A8:B8"/>
    <mergeCell ref="C9:E9"/>
    <mergeCell ref="A9:B9"/>
    <mergeCell ref="B11:E11"/>
    <mergeCell ref="B15:D15"/>
    <mergeCell ref="D24:E24"/>
    <mergeCell ref="D40:E41"/>
    <mergeCell ref="D60:E61"/>
    <mergeCell ref="B39:C39"/>
    <mergeCell ref="B40:C40"/>
    <mergeCell ref="B35:E35"/>
    <mergeCell ref="A38:E38"/>
    <mergeCell ref="B43:C43"/>
    <mergeCell ref="B41:C41"/>
    <mergeCell ref="B44:C44"/>
    <mergeCell ref="D44:E45"/>
    <mergeCell ref="B56:C56"/>
    <mergeCell ref="D56:E57"/>
    <mergeCell ref="B45:C45"/>
    <mergeCell ref="B47:C47"/>
    <mergeCell ref="B49:C49"/>
  </mergeCells>
  <conditionalFormatting sqref="A28:B34">
    <cfRule type="cellIs" dxfId="59" priority="3" operator="equal">
      <formula>0</formula>
    </cfRule>
  </conditionalFormatting>
  <dataValidations count="2">
    <dataValidation type="date" allowBlank="1" showInputMessage="1" showErrorMessage="1" sqref="B71:B72 B18 B68:B69 B23 E23" xr:uid="{1FF500FB-684A-407A-8CA4-0CDB5AD80284}">
      <formula1>43831</formula1>
      <formula2>73415</formula2>
    </dataValidation>
    <dataValidation allowBlank="1" showInputMessage="1" showErrorMessage="1" promptTitle="Bilgiler" prompt="Lütfen 1.6.3 ve 5.1.5 gibi bazı zorunlu geliştirmelerin 1. yıldan itibaren geçerli olduğunu unutmayın." sqref="D26" xr:uid="{A37BF217-9B7C-450B-8D9A-E494C3AEEE6A}"/>
  </dataValidations>
  <pageMargins left="0.511811024" right="0.511811024" top="0.78740157499999996" bottom="0.78740157499999996" header="0.31496062000000002" footer="0.31496062000000002"/>
  <pageSetup scale="80" orientation="landscape" verticalDpi="1200" r:id="rId1"/>
  <drawing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FE6E3126-1E41-43F4-B306-AA64C1010228}">
          <x14:formula1>
            <xm:f>'Hidden Lists'!$F$3:$F$4</xm:f>
          </x14:formula1>
          <xm:sqref>E25:E29 B128:B131 E32</xm:sqref>
        </x14:dataValidation>
        <x14:dataValidation type="list" allowBlank="1" showInputMessage="1" showErrorMessage="1" xr:uid="{F55F7147-9D02-4BBE-882C-C70B2C8E5E20}">
          <x14:formula1>
            <xm:f>'Hidden Lists'!$G$20:$G$21</xm:f>
          </x14:formula1>
          <xm:sqref>B40:C40 B44:C44 B48:C48 B52:C52 B56:C56 B60:C60</xm:sqref>
        </x14:dataValidation>
        <x14:dataValidation type="list" allowBlank="1" showInputMessage="1" showErrorMessage="1" xr:uid="{136C978F-F85D-4251-8F96-FE586888CAB2}">
          <x14:formula1>
            <xm:f>'Hidden Lists'!$C$10:$C$18</xm:f>
          </x14:formula1>
          <xm:sqref>B25</xm:sqref>
        </x14:dataValidation>
        <x14:dataValidation type="list" allowBlank="1" showInputMessage="1" showErrorMessage="1" xr:uid="{54A84E7B-EF5C-478D-B14F-9D6818151E05}">
          <x14:formula1>
            <xm:f>'Hidden Lists'!$P$11:$P$17</xm:f>
          </x14:formula1>
          <xm:sqref>E39 E59 E43 E47 E51 E55</xm:sqref>
        </x14:dataValidation>
        <x14:dataValidation type="list" allowBlank="1" showInputMessage="1" showErrorMessage="1" xr:uid="{3AD5FB6F-D9D1-4980-A8DB-5069172177AF}">
          <x14:formula1>
            <xm:f>'Hidden Lists'!$C$33:$C$35</xm:f>
          </x14:formula1>
          <xm:sqref>E31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34355-ED90-4B51-BA42-E3477650B67F}">
  <sheetPr>
    <tabColor rgb="FFCCDE82"/>
  </sheetPr>
  <dimension ref="A1:H501"/>
  <sheetViews>
    <sheetView zoomScale="80" zoomScaleNormal="80" workbookViewId="0">
      <selection activeCell="B1" sqref="B1"/>
    </sheetView>
  </sheetViews>
  <sheetFormatPr defaultColWidth="9.140625" defaultRowHeight="13.5" x14ac:dyDescent="0.25"/>
  <cols>
    <col min="1" max="1" width="49" style="7" customWidth="1"/>
    <col min="2" max="2" width="31.5703125" style="7" customWidth="1"/>
    <col min="3" max="3" width="26.42578125" style="271" bestFit="1" customWidth="1"/>
    <col min="4" max="4" width="65" style="110" customWidth="1"/>
    <col min="5" max="5" width="21.42578125" style="40" customWidth="1"/>
    <col min="6" max="6" width="16.5703125" style="7" customWidth="1"/>
    <col min="7" max="7" width="10.7109375" style="2" customWidth="1"/>
    <col min="8" max="10" width="9" style="2" bestFit="1" customWidth="1"/>
    <col min="11" max="11" width="56.7109375" style="2" customWidth="1"/>
    <col min="12" max="16384" width="9.140625" style="2"/>
  </cols>
  <sheetData>
    <row r="1" spans="1:8" x14ac:dyDescent="0.25">
      <c r="A1" s="73"/>
      <c r="B1" s="74"/>
      <c r="C1" s="377"/>
      <c r="D1" s="75"/>
      <c r="E1" s="199" t="str">
        <f>'1.Başvuru Formu'!K1</f>
        <v>Versiyon 1.1, Temmuz 2021</v>
      </c>
    </row>
    <row r="2" spans="1:8" ht="20.25" x14ac:dyDescent="0.25">
      <c r="A2" s="573" t="s">
        <v>258</v>
      </c>
      <c r="B2" s="574"/>
      <c r="C2" s="574"/>
      <c r="D2" s="574"/>
      <c r="E2" s="575"/>
    </row>
    <row r="3" spans="1:8" ht="36" customHeight="1" x14ac:dyDescent="0.25">
      <c r="A3" s="576" t="str">
        <f>'1.Başvuru Formu'!A3:K3</f>
        <v>Arazi Sertifika Sahipleri ve Başvuru Sahipleri için
Tekli arazi ve Çoklu arazi sertifikasyonu</v>
      </c>
      <c r="B3" s="577"/>
      <c r="C3" s="577"/>
      <c r="D3" s="577"/>
      <c r="E3" s="578"/>
    </row>
    <row r="4" spans="1:8" ht="14.25" x14ac:dyDescent="0.25">
      <c r="A4" s="579" t="str">
        <f>'1.Başvuru Formu'!A4:K4</f>
        <v>Sürdürülebilir Tarım Standardı 2020 v1.1</v>
      </c>
      <c r="B4" s="580"/>
      <c r="C4" s="580"/>
      <c r="D4" s="580"/>
      <c r="E4" s="581"/>
    </row>
    <row r="6" spans="1:8" x14ac:dyDescent="0.25">
      <c r="A6" s="77" t="s">
        <v>259</v>
      </c>
      <c r="B6" s="74"/>
      <c r="C6" s="377"/>
      <c r="D6" s="140"/>
      <c r="E6" s="378"/>
    </row>
    <row r="7" spans="1:8" x14ac:dyDescent="0.25">
      <c r="A7" s="590" t="s">
        <v>260</v>
      </c>
      <c r="B7" s="554"/>
      <c r="C7" s="554"/>
      <c r="D7" s="554"/>
      <c r="E7" s="555"/>
    </row>
    <row r="8" spans="1:8" x14ac:dyDescent="0.25">
      <c r="A8" s="141" t="s">
        <v>261</v>
      </c>
      <c r="B8" s="105">
        <f>'1.Başvuru Formu'!H10</f>
        <v>0</v>
      </c>
      <c r="H8" s="61"/>
    </row>
    <row r="9" spans="1:8" ht="15" customHeight="1" x14ac:dyDescent="0.25">
      <c r="A9" s="89" t="s">
        <v>262</v>
      </c>
      <c r="B9" s="438"/>
      <c r="C9" s="7"/>
      <c r="D9" s="2"/>
      <c r="E9" s="2"/>
    </row>
    <row r="10" spans="1:8" ht="15" customHeight="1" x14ac:dyDescent="0.25">
      <c r="A10" s="379" t="s">
        <v>263</v>
      </c>
      <c r="B10" s="439"/>
      <c r="C10" s="7"/>
      <c r="D10" s="2"/>
      <c r="E10" s="2"/>
    </row>
    <row r="12" spans="1:8" x14ac:dyDescent="0.25">
      <c r="A12" s="77" t="s">
        <v>264</v>
      </c>
      <c r="B12" s="74"/>
      <c r="C12" s="377"/>
      <c r="D12" s="140"/>
      <c r="E12" s="378"/>
    </row>
    <row r="13" spans="1:8" ht="47.25" customHeight="1" x14ac:dyDescent="0.25">
      <c r="A13" s="643" t="s">
        <v>265</v>
      </c>
      <c r="B13" s="644"/>
      <c r="C13" s="644"/>
      <c r="D13" s="644"/>
      <c r="E13" s="645"/>
    </row>
    <row r="14" spans="1:8" s="383" customFormat="1" ht="17.25" x14ac:dyDescent="0.3">
      <c r="A14" s="641" t="s">
        <v>266</v>
      </c>
      <c r="B14" s="641"/>
      <c r="C14" s="380" t="s">
        <v>267</v>
      </c>
      <c r="D14" s="381" t="s">
        <v>268</v>
      </c>
      <c r="E14" s="456" t="s">
        <v>269</v>
      </c>
      <c r="F14" s="382"/>
    </row>
    <row r="15" spans="1:8" ht="51" customHeight="1" x14ac:dyDescent="0.25">
      <c r="A15" s="642" t="s">
        <v>270</v>
      </c>
      <c r="B15" s="642"/>
      <c r="C15" s="389"/>
      <c r="D15" s="443"/>
      <c r="E15" s="457">
        <f>IF(C15='Hidden Lists'!F38,1,0)</f>
        <v>0</v>
      </c>
    </row>
    <row r="16" spans="1:8" ht="45.75" customHeight="1" x14ac:dyDescent="0.25">
      <c r="A16" s="642" t="s">
        <v>1317</v>
      </c>
      <c r="B16" s="642"/>
      <c r="C16" s="389"/>
      <c r="D16" s="443"/>
      <c r="E16" s="457">
        <f>IF(C16&gt;2,_xlfn.IFS(C16&lt;=14,1,C16&gt;=15,2),0)</f>
        <v>0</v>
      </c>
    </row>
    <row r="17" spans="1:6" ht="33" customHeight="1" x14ac:dyDescent="0.25">
      <c r="A17" s="642" t="s">
        <v>271</v>
      </c>
      <c r="B17" s="642"/>
      <c r="C17" s="389"/>
      <c r="D17" s="443"/>
      <c r="E17" s="457">
        <f>IF(C17='Hidden Lists'!F40,1,0)</f>
        <v>0</v>
      </c>
    </row>
    <row r="18" spans="1:6" ht="57" customHeight="1" x14ac:dyDescent="0.25">
      <c r="A18" s="637" t="s">
        <v>272</v>
      </c>
      <c r="B18" s="637"/>
      <c r="C18" s="427"/>
      <c r="D18" s="441"/>
      <c r="E18" s="457">
        <f>IF(C18='Hidden Lists'!F3,2,0)</f>
        <v>0</v>
      </c>
    </row>
    <row r="19" spans="1:6" ht="37.5" customHeight="1" x14ac:dyDescent="0.25">
      <c r="A19" s="637" t="s">
        <v>273</v>
      </c>
      <c r="B19" s="637"/>
      <c r="C19" s="53"/>
      <c r="D19" s="446" t="s">
        <v>274</v>
      </c>
      <c r="E19" s="457">
        <f>_xlfn.IFS(C19='Hidden Lists'!K11,2,C19='Hidden Lists'!K12,1,C19='Hidden Lists'!K13,0,C19=0,0)</f>
        <v>0</v>
      </c>
    </row>
    <row r="20" spans="1:6" ht="37.5" customHeight="1" x14ac:dyDescent="0.25">
      <c r="A20" s="637" t="s">
        <v>275</v>
      </c>
      <c r="B20" s="637"/>
      <c r="C20" s="53"/>
      <c r="D20" s="446" t="s">
        <v>274</v>
      </c>
      <c r="E20" s="457">
        <f>_xlfn.IFS(C20='Hidden Lists'!K11,2,C20='Hidden Lists'!K12,1,C20='Hidden Lists'!K13,0,C20=0,0)</f>
        <v>0</v>
      </c>
    </row>
    <row r="21" spans="1:6" ht="33" customHeight="1" x14ac:dyDescent="0.25">
      <c r="A21" s="637" t="s">
        <v>276</v>
      </c>
      <c r="B21" s="637"/>
      <c r="C21" s="53"/>
      <c r="D21" s="441"/>
      <c r="E21" s="457">
        <f>_xlfn.IFS(C21='Hidden Lists'!M9,2,C21='Hidden Lists'!M8,1,C21='Hidden Lists'!M7,0,C21=0,0)</f>
        <v>0</v>
      </c>
    </row>
    <row r="22" spans="1:6" ht="33" customHeight="1" x14ac:dyDescent="0.25">
      <c r="A22" s="637" t="s">
        <v>277</v>
      </c>
      <c r="B22" s="637"/>
      <c r="C22" s="53"/>
      <c r="D22" s="441"/>
      <c r="E22" s="457">
        <f>_xlfn.IFS(C22='Hidden Lists'!M9,2,C22='Hidden Lists'!M8,1,C22='Hidden Lists'!M7,0,C22=0,0)</f>
        <v>0</v>
      </c>
    </row>
    <row r="23" spans="1:6" ht="16.5" x14ac:dyDescent="0.25">
      <c r="A23" s="640" t="s">
        <v>278</v>
      </c>
      <c r="B23" s="640"/>
      <c r="C23" s="384" t="str">
        <f>IFERROR('1.Başvuru Formu'!H44/'1.Başvuru Formu'!H45," ")</f>
        <v xml:space="preserve"> </v>
      </c>
      <c r="D23" s="443"/>
      <c r="E23" s="457">
        <f>IFERROR(IF(C23&gt;1.5*IF('1.Başvuru Formu'!H41='Yield Benchmarks'!A18,VLOOKUP('1.Başvuru Formu'!I14,'Yield Benchmarks'!B$18:C$35,2,0),IF('1.Başvuru Formu'!H41='Yield Benchmarks'!A36,VLOOKUP('1.Başvuru Formu'!I14,'Yield Benchmarks'!B$36:C$63,2,0),IF('1.Başvuru Formu'!H41='Yield Benchmarks'!A70,VLOOKUP('1.Başvuru Formu'!I14,'Yield Benchmarks'!B$69:C$72,2,0),IF('1.Başvuru Formu'!H41='Yield Benchmarks'!A12,VLOOKUP('1.Başvuru Formu'!I14,'Yield Benchmarks'!B$4:C$17,2,0),IF('1.Başvuru Formu'!H41='Yield Benchmarks'!A78,VLOOKUP('1.Başvuru Formu'!I14,'Yield Benchmarks'!B$73:C$90,2,0)))))),1,0),"")</f>
        <v>1</v>
      </c>
      <c r="F23" s="16"/>
    </row>
    <row r="24" spans="1:6" ht="16.5" x14ac:dyDescent="0.25">
      <c r="A24" s="640" t="s">
        <v>279</v>
      </c>
      <c r="B24" s="640"/>
      <c r="C24" s="390" t="str">
        <f>IF(ISBLANK('1.Başvuru Formu'!H45)=TRUE,"",'1.Başvuru Formu'!H45)</f>
        <v/>
      </c>
      <c r="D24" s="443"/>
      <c r="E24" s="457">
        <f>IF(C24&lt;=250,0,IF(C24&lt;=2500,1,2))</f>
        <v>2</v>
      </c>
    </row>
    <row r="25" spans="1:6" ht="16.5" x14ac:dyDescent="0.25">
      <c r="A25" s="638" t="s">
        <v>280</v>
      </c>
      <c r="B25" s="638"/>
      <c r="C25" s="385" t="str">
        <f>IF(COUNTBLANK(FarmIDWorkers[[Daimi Erkek İşçiler]:[Daimi Kadın İşçiler]])=34,"",'1.Başvuru Formu'!D140)</f>
        <v/>
      </c>
      <c r="D25" s="443"/>
      <c r="E25" s="457">
        <f>IF(C25&lt;=20,0,IF(C25&lt;=50,1,2))</f>
        <v>2</v>
      </c>
    </row>
    <row r="26" spans="1:6" ht="16.5" x14ac:dyDescent="0.25">
      <c r="A26" s="638" t="s">
        <v>281</v>
      </c>
      <c r="B26" s="638"/>
      <c r="C26" s="385" t="str">
        <f>IF(COUNTBLANK(FarmIDWorkers[[Geçici Erkek İşçiler]:[Geçici Kadın İşçiler]])=34,"",'1.Başvuru Formu'!D141)</f>
        <v/>
      </c>
      <c r="D26" s="443"/>
      <c r="E26" s="457">
        <f>IF(C26&lt;=20,0,IF(C26&lt;=100,1,2))</f>
        <v>2</v>
      </c>
    </row>
    <row r="27" spans="1:6" ht="32.25" customHeight="1" x14ac:dyDescent="0.25">
      <c r="A27" s="637" t="s">
        <v>282</v>
      </c>
      <c r="B27" s="637"/>
      <c r="C27" s="390" t="str">
        <f>IFERROR(FarmIDWorkers[[#Totals],[Daimi Erkek İşçiler]]/FarmIDWorkers[[#Totals],[Daimi Kadın İşçiler]]," ")</f>
        <v xml:space="preserve"> </v>
      </c>
      <c r="D27" s="443"/>
      <c r="E27" s="457">
        <f>IF(C27&lt;0.5,0,IF(C27&lt;=1,1,2))</f>
        <v>2</v>
      </c>
    </row>
    <row r="28" spans="1:6" ht="34.5" customHeight="1" x14ac:dyDescent="0.25">
      <c r="A28" s="637" t="s">
        <v>283</v>
      </c>
      <c r="B28" s="639"/>
      <c r="C28" s="390" t="str">
        <f>IFERROR(FarmIDWorkers[[#Totals],[Geçici Erkek İşçiler]]/FarmIDWorkers[[#Totals],[Geçici Kadın İşçiler]]," ")</f>
        <v xml:space="preserve"> </v>
      </c>
      <c r="D28" s="443"/>
      <c r="E28" s="457">
        <f>IF(C28&lt;0.5,0,IF(C28&lt;=1,1,2))</f>
        <v>2</v>
      </c>
    </row>
    <row r="29" spans="1:6" ht="16.5" x14ac:dyDescent="0.25">
      <c r="A29" s="639" t="s">
        <v>284</v>
      </c>
      <c r="B29" s="639"/>
      <c r="C29" s="386" t="str">
        <f>IF(COUNTBLANK('1.Başvuru Formu'!H106:H122)=17,"",'1.Başvuru Formu'!H123)</f>
        <v/>
      </c>
      <c r="D29" s="443"/>
      <c r="E29" s="457">
        <f>IF(C29&lt;1,0,IF(C29&lt;=2,1,2))</f>
        <v>2</v>
      </c>
    </row>
    <row r="30" spans="1:6" ht="16.5" x14ac:dyDescent="0.25">
      <c r="A30" s="647" t="s">
        <v>285</v>
      </c>
      <c r="B30" s="647"/>
      <c r="C30" s="386" t="str">
        <f>IF(COUNTBLANK(FarmIDWorkers[En yoğun hasat döneminde işçilere sağlanan konaklama imkanlarının sayısı])=17,"",'1.Başvuru Formu'!K123)</f>
        <v/>
      </c>
      <c r="D30" s="443"/>
      <c r="E30" s="457">
        <f>IF(C30=0,0,IF(C30&lt;=10,1,2))</f>
        <v>2</v>
      </c>
    </row>
    <row r="31" spans="1:6" ht="16.5" x14ac:dyDescent="0.25">
      <c r="A31" s="640" t="s">
        <v>286</v>
      </c>
      <c r="B31" s="640"/>
      <c r="C31" s="386" t="str">
        <f>IF(ISBLANK('1.Başvuru Formu'!C56)=TRUE,"",'1.Başvuru Formu'!C56)</f>
        <v/>
      </c>
      <c r="D31" s="443"/>
      <c r="E31" s="457">
        <f>IF(C31=0,0,1)</f>
        <v>1</v>
      </c>
    </row>
    <row r="32" spans="1:6" ht="16.5" x14ac:dyDescent="0.25">
      <c r="A32" s="640" t="s">
        <v>287</v>
      </c>
      <c r="B32" s="640"/>
      <c r="C32" s="386">
        <f>SUM('1.Başvuru Formu'!F123:G123)</f>
        <v>0</v>
      </c>
      <c r="D32" s="444"/>
      <c r="E32" s="457">
        <f>IF(C32=0,0,_xlfn.IFS(C32&lt;10,1,C32&gt;11,2))</f>
        <v>0</v>
      </c>
    </row>
    <row r="33" spans="1:6" ht="16.5" x14ac:dyDescent="0.25">
      <c r="A33" s="640" t="s">
        <v>288</v>
      </c>
      <c r="B33" s="640"/>
      <c r="C33" s="386">
        <f>COUNTA('1.Başvuru Formu'!C48:E50)</f>
        <v>0</v>
      </c>
      <c r="D33" s="445"/>
      <c r="E33" s="457">
        <f>IF(C33&gt;0,1,0)</f>
        <v>0</v>
      </c>
    </row>
    <row r="34" spans="1:6" ht="30" customHeight="1" x14ac:dyDescent="0.25">
      <c r="A34" s="646" t="s">
        <v>289</v>
      </c>
      <c r="B34" s="646"/>
      <c r="C34" s="442" t="str">
        <f>VLOOKUP(E34,'Risk factors'!$B$62:$D$66,3,TRUE)</f>
        <v>5. En yüksek risk</v>
      </c>
      <c r="D34" s="387"/>
      <c r="E34" s="457">
        <f>SUM(E15:E33)</f>
        <v>16</v>
      </c>
    </row>
    <row r="35" spans="1:6" x14ac:dyDescent="0.25">
      <c r="E35" s="388"/>
    </row>
    <row r="37" spans="1:6" x14ac:dyDescent="0.25">
      <c r="A37" s="149" t="s">
        <v>290</v>
      </c>
      <c r="B37" s="74"/>
      <c r="C37" s="74"/>
      <c r="D37" s="74"/>
      <c r="E37" s="140"/>
      <c r="F37" s="9"/>
    </row>
    <row r="38" spans="1:6" ht="78.75" customHeight="1" x14ac:dyDescent="0.25">
      <c r="A38" s="505" t="s">
        <v>291</v>
      </c>
      <c r="B38" s="506"/>
      <c r="C38" s="506"/>
      <c r="D38" s="506"/>
      <c r="E38" s="506"/>
      <c r="F38" s="507"/>
    </row>
    <row r="39" spans="1:6" ht="23.25" customHeight="1" x14ac:dyDescent="0.25">
      <c r="A39" s="426" t="s">
        <v>292</v>
      </c>
      <c r="B39" s="426" t="s">
        <v>1318</v>
      </c>
      <c r="C39" s="426" t="s">
        <v>293</v>
      </c>
      <c r="D39" s="426" t="s">
        <v>294</v>
      </c>
      <c r="E39" s="426" t="s">
        <v>295</v>
      </c>
      <c r="F39" s="426" t="s">
        <v>1324</v>
      </c>
    </row>
    <row r="40" spans="1:6" x14ac:dyDescent="0.25">
      <c r="A40" s="54"/>
      <c r="B40" s="54"/>
      <c r="C40" s="54"/>
      <c r="D40" s="53"/>
      <c r="E40" s="53"/>
      <c r="F40" s="54"/>
    </row>
    <row r="41" spans="1:6" x14ac:dyDescent="0.25">
      <c r="A41" s="54"/>
      <c r="B41" s="54"/>
      <c r="C41" s="54"/>
      <c r="D41" s="53"/>
      <c r="E41" s="53"/>
      <c r="F41" s="54"/>
    </row>
    <row r="42" spans="1:6" x14ac:dyDescent="0.25">
      <c r="A42" s="54"/>
      <c r="B42" s="54"/>
      <c r="C42" s="54"/>
      <c r="D42" s="53"/>
      <c r="E42" s="53"/>
      <c r="F42" s="54"/>
    </row>
    <row r="43" spans="1:6" x14ac:dyDescent="0.25">
      <c r="A43" s="54"/>
      <c r="B43" s="54"/>
      <c r="C43" s="54"/>
      <c r="D43" s="53"/>
      <c r="E43" s="53"/>
      <c r="F43" s="54"/>
    </row>
    <row r="44" spans="1:6" x14ac:dyDescent="0.25">
      <c r="A44" s="54"/>
      <c r="B44" s="54"/>
      <c r="C44" s="54"/>
      <c r="D44" s="53"/>
      <c r="E44" s="53"/>
      <c r="F44" s="54"/>
    </row>
    <row r="45" spans="1:6" x14ac:dyDescent="0.25">
      <c r="A45" s="54"/>
      <c r="B45" s="54"/>
      <c r="C45" s="54"/>
      <c r="D45" s="53"/>
      <c r="E45" s="53"/>
      <c r="F45" s="54"/>
    </row>
    <row r="46" spans="1:6" x14ac:dyDescent="0.25">
      <c r="A46" s="54"/>
      <c r="B46" s="54"/>
      <c r="C46" s="54"/>
      <c r="D46" s="53"/>
      <c r="E46" s="53"/>
      <c r="F46" s="54"/>
    </row>
    <row r="47" spans="1:6" x14ac:dyDescent="0.25">
      <c r="A47" s="54"/>
      <c r="B47" s="54"/>
      <c r="C47" s="54"/>
      <c r="D47" s="53"/>
      <c r="E47" s="53"/>
      <c r="F47" s="54"/>
    </row>
    <row r="48" spans="1:6" x14ac:dyDescent="0.25">
      <c r="A48" s="54"/>
      <c r="B48" s="54"/>
      <c r="C48" s="54"/>
      <c r="D48" s="53"/>
      <c r="E48" s="53"/>
      <c r="F48" s="54"/>
    </row>
    <row r="49" spans="1:6" x14ac:dyDescent="0.25">
      <c r="A49" s="54"/>
      <c r="B49" s="54"/>
      <c r="C49" s="54"/>
      <c r="D49" s="53"/>
      <c r="E49" s="53"/>
      <c r="F49" s="54"/>
    </row>
    <row r="50" spans="1:6" x14ac:dyDescent="0.25">
      <c r="A50" s="54"/>
      <c r="B50" s="54"/>
      <c r="C50" s="54"/>
      <c r="D50" s="53"/>
      <c r="E50" s="53"/>
      <c r="F50" s="54"/>
    </row>
    <row r="51" spans="1:6" x14ac:dyDescent="0.25">
      <c r="A51" s="54"/>
      <c r="B51" s="54"/>
      <c r="C51" s="54"/>
      <c r="D51" s="53"/>
      <c r="E51" s="53"/>
      <c r="F51" s="54"/>
    </row>
    <row r="52" spans="1:6" x14ac:dyDescent="0.25">
      <c r="A52" s="54"/>
      <c r="B52" s="54"/>
      <c r="C52" s="54"/>
      <c r="D52" s="53"/>
      <c r="E52" s="53"/>
      <c r="F52" s="54"/>
    </row>
    <row r="53" spans="1:6" x14ac:dyDescent="0.25">
      <c r="A53" s="54"/>
      <c r="B53" s="54"/>
      <c r="C53" s="54"/>
      <c r="D53" s="53"/>
      <c r="E53" s="53"/>
      <c r="F53" s="54"/>
    </row>
    <row r="54" spans="1:6" x14ac:dyDescent="0.25">
      <c r="A54" s="54"/>
      <c r="B54" s="54"/>
      <c r="C54" s="54"/>
      <c r="D54" s="53"/>
      <c r="E54" s="53"/>
      <c r="F54" s="54"/>
    </row>
    <row r="55" spans="1:6" x14ac:dyDescent="0.25">
      <c r="A55" s="54"/>
      <c r="B55" s="54"/>
      <c r="C55" s="54"/>
      <c r="D55" s="53"/>
      <c r="E55" s="53"/>
      <c r="F55" s="54"/>
    </row>
    <row r="56" spans="1:6" x14ac:dyDescent="0.25">
      <c r="A56" s="54"/>
      <c r="B56" s="54"/>
      <c r="C56" s="54"/>
      <c r="D56" s="53"/>
      <c r="E56" s="53"/>
      <c r="F56" s="54"/>
    </row>
    <row r="57" spans="1:6" x14ac:dyDescent="0.25">
      <c r="A57" s="54"/>
      <c r="B57" s="54"/>
      <c r="C57" s="54"/>
      <c r="D57" s="53"/>
      <c r="E57" s="53"/>
      <c r="F57" s="54"/>
    </row>
    <row r="58" spans="1:6" x14ac:dyDescent="0.25">
      <c r="A58" s="54"/>
      <c r="B58" s="54"/>
      <c r="C58" s="54"/>
      <c r="D58" s="53"/>
      <c r="E58" s="53"/>
      <c r="F58" s="54"/>
    </row>
    <row r="59" spans="1:6" x14ac:dyDescent="0.25">
      <c r="A59" s="54"/>
      <c r="B59" s="54"/>
      <c r="C59" s="54"/>
      <c r="D59" s="53"/>
      <c r="E59" s="53"/>
      <c r="F59" s="54"/>
    </row>
    <row r="60" spans="1:6" x14ac:dyDescent="0.25">
      <c r="A60" s="54"/>
      <c r="B60" s="54"/>
      <c r="C60" s="54"/>
      <c r="D60" s="53"/>
      <c r="E60" s="53"/>
      <c r="F60" s="54"/>
    </row>
    <row r="61" spans="1:6" x14ac:dyDescent="0.25">
      <c r="A61" s="54"/>
      <c r="B61" s="54"/>
      <c r="C61" s="54"/>
      <c r="D61" s="53"/>
      <c r="E61" s="53"/>
      <c r="F61" s="54"/>
    </row>
    <row r="62" spans="1:6" x14ac:dyDescent="0.25">
      <c r="A62" s="54"/>
      <c r="B62" s="54"/>
      <c r="C62" s="54"/>
      <c r="D62" s="53"/>
      <c r="E62" s="53"/>
      <c r="F62" s="54"/>
    </row>
    <row r="63" spans="1:6" x14ac:dyDescent="0.25">
      <c r="A63" s="54"/>
      <c r="B63" s="54"/>
      <c r="C63" s="54"/>
      <c r="D63" s="53"/>
      <c r="E63" s="53"/>
      <c r="F63" s="54"/>
    </row>
    <row r="64" spans="1:6" x14ac:dyDescent="0.25">
      <c r="A64" s="54"/>
      <c r="B64" s="54"/>
      <c r="C64" s="54"/>
      <c r="D64" s="53"/>
      <c r="E64" s="53"/>
      <c r="F64" s="54"/>
    </row>
    <row r="65" spans="1:6" x14ac:dyDescent="0.25">
      <c r="A65" s="414"/>
      <c r="B65" s="414"/>
      <c r="C65" s="414"/>
      <c r="D65" s="415"/>
      <c r="E65" s="415"/>
      <c r="F65" s="414"/>
    </row>
    <row r="66" spans="1:6" x14ac:dyDescent="0.25">
      <c r="A66" s="414"/>
      <c r="B66" s="414"/>
      <c r="C66" s="414"/>
      <c r="D66" s="415"/>
      <c r="E66" s="415"/>
      <c r="F66" s="414"/>
    </row>
    <row r="67" spans="1:6" x14ac:dyDescent="0.25">
      <c r="A67" s="414"/>
      <c r="B67" s="414"/>
      <c r="C67" s="414"/>
      <c r="D67" s="415"/>
      <c r="E67" s="415"/>
      <c r="F67" s="414"/>
    </row>
    <row r="68" spans="1:6" x14ac:dyDescent="0.25">
      <c r="A68" s="414"/>
      <c r="B68" s="414"/>
      <c r="C68" s="414"/>
      <c r="D68" s="415"/>
      <c r="E68" s="415"/>
      <c r="F68" s="414"/>
    </row>
    <row r="69" spans="1:6" x14ac:dyDescent="0.25">
      <c r="A69" s="414"/>
      <c r="B69" s="414"/>
      <c r="C69" s="414"/>
      <c r="D69" s="415"/>
      <c r="E69" s="415"/>
      <c r="F69" s="414"/>
    </row>
    <row r="70" spans="1:6" x14ac:dyDescent="0.25">
      <c r="A70" s="414"/>
      <c r="B70" s="414"/>
      <c r="C70" s="414"/>
      <c r="D70" s="415"/>
      <c r="E70" s="415"/>
      <c r="F70" s="414"/>
    </row>
    <row r="71" spans="1:6" x14ac:dyDescent="0.25">
      <c r="A71" s="414"/>
      <c r="B71" s="414"/>
      <c r="C71" s="414"/>
      <c r="D71" s="415"/>
      <c r="E71" s="415"/>
      <c r="F71" s="414"/>
    </row>
    <row r="72" spans="1:6" x14ac:dyDescent="0.25">
      <c r="A72" s="414"/>
      <c r="B72" s="414"/>
      <c r="C72" s="414"/>
      <c r="D72" s="415"/>
      <c r="E72" s="415"/>
      <c r="F72" s="414"/>
    </row>
    <row r="73" spans="1:6" x14ac:dyDescent="0.25">
      <c r="A73" s="414"/>
      <c r="B73" s="414"/>
      <c r="C73" s="414"/>
      <c r="D73" s="415"/>
      <c r="E73" s="415"/>
      <c r="F73" s="414"/>
    </row>
    <row r="74" spans="1:6" x14ac:dyDescent="0.25">
      <c r="A74" s="414"/>
      <c r="B74" s="414"/>
      <c r="C74" s="414"/>
      <c r="D74" s="415"/>
      <c r="E74" s="415"/>
      <c r="F74" s="414"/>
    </row>
    <row r="75" spans="1:6" x14ac:dyDescent="0.25">
      <c r="A75" s="414"/>
      <c r="B75" s="414"/>
      <c r="C75" s="414"/>
      <c r="D75" s="415"/>
      <c r="E75" s="415"/>
      <c r="F75" s="414"/>
    </row>
    <row r="76" spans="1:6" x14ac:dyDescent="0.25">
      <c r="A76" s="414"/>
      <c r="B76" s="414"/>
      <c r="C76" s="414"/>
      <c r="D76" s="415"/>
      <c r="E76" s="415"/>
      <c r="F76" s="414"/>
    </row>
    <row r="77" spans="1:6" x14ac:dyDescent="0.25">
      <c r="A77" s="414"/>
      <c r="B77" s="414"/>
      <c r="C77" s="414"/>
      <c r="D77" s="415"/>
      <c r="E77" s="415"/>
      <c r="F77" s="414"/>
    </row>
    <row r="78" spans="1:6" x14ac:dyDescent="0.25">
      <c r="A78" s="414"/>
      <c r="B78" s="414"/>
      <c r="C78" s="414"/>
      <c r="D78" s="415"/>
      <c r="E78" s="415"/>
      <c r="F78" s="414"/>
    </row>
    <row r="79" spans="1:6" x14ac:dyDescent="0.25">
      <c r="A79" s="414"/>
      <c r="B79" s="414"/>
      <c r="C79" s="414"/>
      <c r="D79" s="415"/>
      <c r="E79" s="415"/>
      <c r="F79" s="414"/>
    </row>
    <row r="80" spans="1:6" x14ac:dyDescent="0.25">
      <c r="A80" s="414"/>
      <c r="B80" s="414"/>
      <c r="C80" s="414"/>
      <c r="D80" s="415"/>
      <c r="E80" s="415"/>
      <c r="F80" s="414"/>
    </row>
    <row r="81" spans="1:6" x14ac:dyDescent="0.25">
      <c r="A81" s="414"/>
      <c r="B81" s="414"/>
      <c r="C81" s="414"/>
      <c r="D81" s="415"/>
      <c r="E81" s="415"/>
      <c r="F81" s="414"/>
    </row>
    <row r="82" spans="1:6" x14ac:dyDescent="0.25">
      <c r="A82" s="414"/>
      <c r="B82" s="414"/>
      <c r="C82" s="414"/>
      <c r="D82" s="415"/>
      <c r="E82" s="415"/>
      <c r="F82" s="414"/>
    </row>
    <row r="83" spans="1:6" x14ac:dyDescent="0.25">
      <c r="A83" s="414"/>
      <c r="B83" s="414"/>
      <c r="C83" s="414"/>
      <c r="D83" s="415"/>
      <c r="E83" s="415"/>
      <c r="F83" s="414"/>
    </row>
    <row r="84" spans="1:6" x14ac:dyDescent="0.25">
      <c r="A84" s="414"/>
      <c r="B84" s="414"/>
      <c r="C84" s="414"/>
      <c r="D84" s="415"/>
      <c r="E84" s="415"/>
      <c r="F84" s="414"/>
    </row>
    <row r="85" spans="1:6" x14ac:dyDescent="0.25">
      <c r="A85" s="414"/>
      <c r="B85" s="414"/>
      <c r="C85" s="414"/>
      <c r="D85" s="415"/>
      <c r="E85" s="415"/>
      <c r="F85" s="414"/>
    </row>
    <row r="86" spans="1:6" x14ac:dyDescent="0.25">
      <c r="A86" s="414"/>
      <c r="B86" s="414"/>
      <c r="C86" s="414"/>
      <c r="D86" s="415"/>
      <c r="E86" s="415"/>
      <c r="F86" s="414"/>
    </row>
    <row r="87" spans="1:6" x14ac:dyDescent="0.25">
      <c r="A87" s="414"/>
      <c r="B87" s="414"/>
      <c r="C87" s="414"/>
      <c r="D87" s="415"/>
      <c r="E87" s="415"/>
      <c r="F87" s="414"/>
    </row>
    <row r="88" spans="1:6" x14ac:dyDescent="0.25">
      <c r="A88" s="414"/>
      <c r="B88" s="414"/>
      <c r="C88" s="414"/>
      <c r="D88" s="415"/>
      <c r="E88" s="415"/>
      <c r="F88" s="414"/>
    </row>
    <row r="89" spans="1:6" x14ac:dyDescent="0.25">
      <c r="A89" s="414"/>
      <c r="B89" s="414"/>
      <c r="C89" s="414"/>
      <c r="D89" s="415"/>
      <c r="E89" s="415"/>
      <c r="F89" s="414"/>
    </row>
    <row r="90" spans="1:6" x14ac:dyDescent="0.25">
      <c r="A90" s="414"/>
      <c r="B90" s="414"/>
      <c r="C90" s="414"/>
      <c r="D90" s="415"/>
      <c r="E90" s="415"/>
      <c r="F90" s="414"/>
    </row>
    <row r="91" spans="1:6" x14ac:dyDescent="0.25">
      <c r="A91" s="414"/>
      <c r="B91" s="414"/>
      <c r="C91" s="414"/>
      <c r="D91" s="415"/>
      <c r="E91" s="415"/>
      <c r="F91" s="414"/>
    </row>
    <row r="92" spans="1:6" x14ac:dyDescent="0.25">
      <c r="A92" s="414"/>
      <c r="B92" s="414"/>
      <c r="C92" s="414"/>
      <c r="D92" s="415"/>
      <c r="E92" s="415"/>
      <c r="F92" s="414"/>
    </row>
    <row r="93" spans="1:6" x14ac:dyDescent="0.25">
      <c r="A93" s="414"/>
      <c r="B93" s="414"/>
      <c r="C93" s="414"/>
      <c r="D93" s="415"/>
      <c r="E93" s="415"/>
      <c r="F93" s="414"/>
    </row>
    <row r="94" spans="1:6" x14ac:dyDescent="0.25">
      <c r="A94" s="414"/>
      <c r="B94" s="414"/>
      <c r="C94" s="414"/>
      <c r="D94" s="415"/>
      <c r="E94" s="415"/>
      <c r="F94" s="414"/>
    </row>
    <row r="95" spans="1:6" x14ac:dyDescent="0.25">
      <c r="A95" s="414"/>
      <c r="B95" s="414"/>
      <c r="C95" s="414"/>
      <c r="D95" s="415"/>
      <c r="E95" s="415"/>
      <c r="F95" s="414"/>
    </row>
    <row r="96" spans="1:6" x14ac:dyDescent="0.25">
      <c r="A96" s="414"/>
      <c r="B96" s="414"/>
      <c r="C96" s="414"/>
      <c r="D96" s="415"/>
      <c r="E96" s="415"/>
      <c r="F96" s="414"/>
    </row>
    <row r="97" spans="1:6" x14ac:dyDescent="0.25">
      <c r="A97" s="414"/>
      <c r="B97" s="414"/>
      <c r="C97" s="414"/>
      <c r="D97" s="415"/>
      <c r="E97" s="415"/>
      <c r="F97" s="414"/>
    </row>
    <row r="98" spans="1:6" x14ac:dyDescent="0.25">
      <c r="A98" s="414"/>
      <c r="B98" s="414"/>
      <c r="C98" s="414"/>
      <c r="D98" s="415"/>
      <c r="E98" s="415"/>
      <c r="F98" s="414"/>
    </row>
    <row r="99" spans="1:6" x14ac:dyDescent="0.25">
      <c r="A99" s="414"/>
      <c r="B99" s="414"/>
      <c r="C99" s="414"/>
      <c r="D99" s="415"/>
      <c r="E99" s="415"/>
      <c r="F99" s="414"/>
    </row>
    <row r="100" spans="1:6" x14ac:dyDescent="0.25">
      <c r="A100" s="414"/>
      <c r="B100" s="414"/>
      <c r="C100" s="414"/>
      <c r="D100" s="415"/>
      <c r="E100" s="415"/>
      <c r="F100" s="414"/>
    </row>
    <row r="101" spans="1:6" x14ac:dyDescent="0.25">
      <c r="A101" s="414"/>
      <c r="B101" s="414"/>
      <c r="C101" s="414"/>
      <c r="D101" s="415"/>
      <c r="E101" s="415"/>
      <c r="F101" s="414"/>
    </row>
    <row r="102" spans="1:6" x14ac:dyDescent="0.25">
      <c r="A102" s="414"/>
      <c r="B102" s="414"/>
      <c r="C102" s="414"/>
      <c r="D102" s="415"/>
      <c r="E102" s="415"/>
      <c r="F102" s="414"/>
    </row>
    <row r="103" spans="1:6" x14ac:dyDescent="0.25">
      <c r="A103" s="414"/>
      <c r="B103" s="414"/>
      <c r="C103" s="414"/>
      <c r="D103" s="415"/>
      <c r="E103" s="415"/>
      <c r="F103" s="414"/>
    </row>
    <row r="104" spans="1:6" x14ac:dyDescent="0.25">
      <c r="A104" s="414"/>
      <c r="B104" s="414"/>
      <c r="C104" s="414"/>
      <c r="D104" s="415"/>
      <c r="E104" s="415"/>
      <c r="F104" s="414"/>
    </row>
    <row r="105" spans="1:6" x14ac:dyDescent="0.25">
      <c r="A105" s="414"/>
      <c r="B105" s="414"/>
      <c r="C105" s="414"/>
      <c r="D105" s="415"/>
      <c r="E105" s="415"/>
      <c r="F105" s="414"/>
    </row>
    <row r="106" spans="1:6" x14ac:dyDescent="0.25">
      <c r="A106" s="414"/>
      <c r="B106" s="414"/>
      <c r="C106" s="414"/>
      <c r="D106" s="415"/>
      <c r="E106" s="415"/>
      <c r="F106" s="414"/>
    </row>
    <row r="107" spans="1:6" x14ac:dyDescent="0.25">
      <c r="A107" s="414"/>
      <c r="B107" s="414"/>
      <c r="C107" s="414"/>
      <c r="D107" s="415"/>
      <c r="E107" s="415"/>
      <c r="F107" s="414"/>
    </row>
    <row r="108" spans="1:6" x14ac:dyDescent="0.25">
      <c r="A108" s="414"/>
      <c r="B108" s="414"/>
      <c r="C108" s="414"/>
      <c r="D108" s="415"/>
      <c r="E108" s="415"/>
      <c r="F108" s="414"/>
    </row>
    <row r="109" spans="1:6" x14ac:dyDescent="0.25">
      <c r="A109" s="414"/>
      <c r="B109" s="414"/>
      <c r="C109" s="414"/>
      <c r="D109" s="415"/>
      <c r="E109" s="415"/>
      <c r="F109" s="414"/>
    </row>
    <row r="110" spans="1:6" x14ac:dyDescent="0.25">
      <c r="A110" s="414"/>
      <c r="B110" s="414"/>
      <c r="C110" s="414"/>
      <c r="D110" s="415"/>
      <c r="E110" s="415"/>
      <c r="F110" s="414"/>
    </row>
    <row r="111" spans="1:6" x14ac:dyDescent="0.25">
      <c r="A111" s="414"/>
      <c r="B111" s="414"/>
      <c r="C111" s="414"/>
      <c r="D111" s="415"/>
      <c r="E111" s="415"/>
      <c r="F111" s="414"/>
    </row>
    <row r="112" spans="1:6" x14ac:dyDescent="0.25">
      <c r="A112" s="414"/>
      <c r="B112" s="414"/>
      <c r="C112" s="414"/>
      <c r="D112" s="415"/>
      <c r="E112" s="415"/>
      <c r="F112" s="414"/>
    </row>
    <row r="113" spans="1:6" x14ac:dyDescent="0.25">
      <c r="A113" s="414"/>
      <c r="B113" s="414"/>
      <c r="C113" s="414"/>
      <c r="D113" s="415"/>
      <c r="E113" s="415"/>
      <c r="F113" s="414"/>
    </row>
    <row r="114" spans="1:6" x14ac:dyDescent="0.25">
      <c r="A114" s="414"/>
      <c r="B114" s="414"/>
      <c r="C114" s="414"/>
      <c r="D114" s="415"/>
      <c r="E114" s="415"/>
      <c r="F114" s="414"/>
    </row>
    <row r="115" spans="1:6" x14ac:dyDescent="0.25">
      <c r="A115" s="414"/>
      <c r="B115" s="414"/>
      <c r="C115" s="414"/>
      <c r="D115" s="415"/>
      <c r="E115" s="415"/>
      <c r="F115" s="414"/>
    </row>
    <row r="116" spans="1:6" x14ac:dyDescent="0.25">
      <c r="A116" s="414"/>
      <c r="B116" s="414"/>
      <c r="C116" s="414"/>
      <c r="D116" s="415"/>
      <c r="E116" s="415"/>
      <c r="F116" s="414"/>
    </row>
    <row r="117" spans="1:6" x14ac:dyDescent="0.25">
      <c r="A117" s="414"/>
      <c r="B117" s="414"/>
      <c r="C117" s="414"/>
      <c r="D117" s="415"/>
      <c r="E117" s="415"/>
      <c r="F117" s="414"/>
    </row>
    <row r="118" spans="1:6" x14ac:dyDescent="0.25">
      <c r="A118" s="414"/>
      <c r="B118" s="414"/>
      <c r="C118" s="414"/>
      <c r="D118" s="415"/>
      <c r="E118" s="415"/>
      <c r="F118" s="414"/>
    </row>
    <row r="119" spans="1:6" x14ac:dyDescent="0.25">
      <c r="A119" s="414"/>
      <c r="B119" s="414"/>
      <c r="C119" s="414"/>
      <c r="D119" s="415"/>
      <c r="E119" s="415"/>
      <c r="F119" s="414"/>
    </row>
    <row r="120" spans="1:6" x14ac:dyDescent="0.25">
      <c r="A120" s="414"/>
      <c r="B120" s="414"/>
      <c r="C120" s="414"/>
      <c r="D120" s="415"/>
      <c r="E120" s="415"/>
      <c r="F120" s="414"/>
    </row>
    <row r="121" spans="1:6" x14ac:dyDescent="0.25">
      <c r="A121" s="414"/>
      <c r="B121" s="414"/>
      <c r="C121" s="414"/>
      <c r="D121" s="415"/>
      <c r="E121" s="415"/>
      <c r="F121" s="414"/>
    </row>
    <row r="122" spans="1:6" x14ac:dyDescent="0.25">
      <c r="A122" s="414"/>
      <c r="B122" s="414"/>
      <c r="C122" s="414"/>
      <c r="D122" s="415"/>
      <c r="E122" s="415"/>
      <c r="F122" s="414"/>
    </row>
    <row r="123" spans="1:6" x14ac:dyDescent="0.25">
      <c r="A123" s="414"/>
      <c r="B123" s="414"/>
      <c r="C123" s="414"/>
      <c r="D123" s="415"/>
      <c r="E123" s="415"/>
      <c r="F123" s="414"/>
    </row>
    <row r="124" spans="1:6" x14ac:dyDescent="0.25">
      <c r="A124" s="414"/>
      <c r="B124" s="414"/>
      <c r="C124" s="414"/>
      <c r="D124" s="415"/>
      <c r="E124" s="415"/>
      <c r="F124" s="414"/>
    </row>
    <row r="125" spans="1:6" x14ac:dyDescent="0.25">
      <c r="A125" s="414"/>
      <c r="B125" s="414"/>
      <c r="C125" s="414"/>
      <c r="D125" s="415"/>
      <c r="E125" s="415"/>
      <c r="F125" s="414"/>
    </row>
    <row r="126" spans="1:6" x14ac:dyDescent="0.25">
      <c r="A126" s="414"/>
      <c r="B126" s="414"/>
      <c r="C126" s="414"/>
      <c r="D126" s="415"/>
      <c r="E126" s="415"/>
      <c r="F126" s="414"/>
    </row>
    <row r="127" spans="1:6" x14ac:dyDescent="0.25">
      <c r="A127" s="414"/>
      <c r="B127" s="414"/>
      <c r="C127" s="414"/>
      <c r="D127" s="415"/>
      <c r="E127" s="415"/>
      <c r="F127" s="414"/>
    </row>
    <row r="128" spans="1:6" x14ac:dyDescent="0.25">
      <c r="A128" s="414"/>
      <c r="B128" s="414"/>
      <c r="C128" s="414"/>
      <c r="D128" s="415"/>
      <c r="E128" s="415"/>
      <c r="F128" s="414"/>
    </row>
    <row r="129" spans="1:6" x14ac:dyDescent="0.25">
      <c r="A129" s="414"/>
      <c r="B129" s="414"/>
      <c r="C129" s="414"/>
      <c r="D129" s="415"/>
      <c r="E129" s="415"/>
      <c r="F129" s="414"/>
    </row>
    <row r="130" spans="1:6" x14ac:dyDescent="0.25">
      <c r="A130" s="414"/>
      <c r="B130" s="414"/>
      <c r="C130" s="414"/>
      <c r="D130" s="415"/>
      <c r="E130" s="415"/>
      <c r="F130" s="414"/>
    </row>
    <row r="131" spans="1:6" x14ac:dyDescent="0.25">
      <c r="A131" s="414"/>
      <c r="B131" s="414"/>
      <c r="C131" s="414"/>
      <c r="D131" s="415"/>
      <c r="E131" s="415"/>
      <c r="F131" s="414"/>
    </row>
    <row r="132" spans="1:6" x14ac:dyDescent="0.25">
      <c r="A132" s="414"/>
      <c r="B132" s="414"/>
      <c r="C132" s="414"/>
      <c r="D132" s="415"/>
      <c r="E132" s="415"/>
      <c r="F132" s="414"/>
    </row>
    <row r="133" spans="1:6" x14ac:dyDescent="0.25">
      <c r="A133" s="414"/>
      <c r="B133" s="414"/>
      <c r="C133" s="414"/>
      <c r="D133" s="415"/>
      <c r="E133" s="415"/>
      <c r="F133" s="414"/>
    </row>
    <row r="134" spans="1:6" x14ac:dyDescent="0.25">
      <c r="A134" s="414"/>
      <c r="B134" s="414"/>
      <c r="C134" s="414"/>
      <c r="D134" s="415"/>
      <c r="E134" s="415"/>
      <c r="F134" s="414"/>
    </row>
    <row r="135" spans="1:6" x14ac:dyDescent="0.25">
      <c r="A135" s="414"/>
      <c r="B135" s="414"/>
      <c r="C135" s="414"/>
      <c r="D135" s="415"/>
      <c r="E135" s="415"/>
      <c r="F135" s="414"/>
    </row>
    <row r="136" spans="1:6" x14ac:dyDescent="0.25">
      <c r="A136" s="414"/>
      <c r="B136" s="414"/>
      <c r="C136" s="414"/>
      <c r="D136" s="415"/>
      <c r="E136" s="415"/>
      <c r="F136" s="414"/>
    </row>
    <row r="137" spans="1:6" x14ac:dyDescent="0.25">
      <c r="A137" s="414"/>
      <c r="B137" s="414"/>
      <c r="C137" s="414"/>
      <c r="D137" s="415"/>
      <c r="E137" s="415"/>
      <c r="F137" s="414"/>
    </row>
    <row r="138" spans="1:6" x14ac:dyDescent="0.25">
      <c r="A138" s="414"/>
      <c r="B138" s="414"/>
      <c r="C138" s="414"/>
      <c r="D138" s="415"/>
      <c r="E138" s="415"/>
      <c r="F138" s="414"/>
    </row>
    <row r="139" spans="1:6" x14ac:dyDescent="0.25">
      <c r="A139" s="414"/>
      <c r="B139" s="414"/>
      <c r="C139" s="414"/>
      <c r="D139" s="415"/>
      <c r="E139" s="415"/>
      <c r="F139" s="414"/>
    </row>
    <row r="140" spans="1:6" x14ac:dyDescent="0.25">
      <c r="A140" s="414"/>
      <c r="B140" s="414"/>
      <c r="C140" s="414"/>
      <c r="D140" s="415"/>
      <c r="E140" s="415"/>
      <c r="F140" s="414"/>
    </row>
    <row r="141" spans="1:6" x14ac:dyDescent="0.25">
      <c r="A141" s="414"/>
      <c r="B141" s="414"/>
      <c r="C141" s="414"/>
      <c r="D141" s="415"/>
      <c r="E141" s="415"/>
      <c r="F141" s="414"/>
    </row>
    <row r="142" spans="1:6" x14ac:dyDescent="0.25">
      <c r="A142" s="414"/>
      <c r="B142" s="414"/>
      <c r="C142" s="414"/>
      <c r="D142" s="415"/>
      <c r="E142" s="415"/>
      <c r="F142" s="414"/>
    </row>
    <row r="143" spans="1:6" x14ac:dyDescent="0.25">
      <c r="A143" s="414"/>
      <c r="B143" s="414"/>
      <c r="C143" s="414"/>
      <c r="D143" s="415"/>
      <c r="E143" s="415"/>
      <c r="F143" s="414"/>
    </row>
    <row r="144" spans="1:6" x14ac:dyDescent="0.25">
      <c r="A144" s="414"/>
      <c r="B144" s="414"/>
      <c r="C144" s="414"/>
      <c r="D144" s="415"/>
      <c r="E144" s="415"/>
      <c r="F144" s="414"/>
    </row>
    <row r="145" spans="1:6" x14ac:dyDescent="0.25">
      <c r="A145" s="414"/>
      <c r="B145" s="414"/>
      <c r="C145" s="414"/>
      <c r="D145" s="415"/>
      <c r="E145" s="415"/>
      <c r="F145" s="414"/>
    </row>
    <row r="146" spans="1:6" x14ac:dyDescent="0.25">
      <c r="A146" s="414"/>
      <c r="B146" s="414"/>
      <c r="C146" s="414"/>
      <c r="D146" s="415"/>
      <c r="E146" s="415"/>
      <c r="F146" s="414"/>
    </row>
    <row r="147" spans="1:6" x14ac:dyDescent="0.25">
      <c r="A147" s="414"/>
      <c r="B147" s="414"/>
      <c r="C147" s="414"/>
      <c r="D147" s="415"/>
      <c r="E147" s="415"/>
      <c r="F147" s="414"/>
    </row>
    <row r="148" spans="1:6" x14ac:dyDescent="0.25">
      <c r="A148" s="414"/>
      <c r="B148" s="414"/>
      <c r="C148" s="414"/>
      <c r="D148" s="415"/>
      <c r="E148" s="415"/>
      <c r="F148" s="414"/>
    </row>
    <row r="149" spans="1:6" x14ac:dyDescent="0.25">
      <c r="A149" s="414"/>
      <c r="B149" s="414"/>
      <c r="C149" s="414"/>
      <c r="D149" s="415"/>
      <c r="E149" s="415"/>
      <c r="F149" s="414"/>
    </row>
    <row r="150" spans="1:6" x14ac:dyDescent="0.25">
      <c r="A150" s="414"/>
      <c r="B150" s="414"/>
      <c r="C150" s="414"/>
      <c r="D150" s="415"/>
      <c r="E150" s="415"/>
      <c r="F150" s="414"/>
    </row>
    <row r="151" spans="1:6" x14ac:dyDescent="0.25">
      <c r="A151" s="414"/>
      <c r="B151" s="414"/>
      <c r="C151" s="414"/>
      <c r="D151" s="415"/>
      <c r="E151" s="415"/>
      <c r="F151" s="414"/>
    </row>
    <row r="152" spans="1:6" x14ac:dyDescent="0.25">
      <c r="A152" s="414"/>
      <c r="B152" s="414"/>
      <c r="C152" s="414"/>
      <c r="D152" s="415"/>
      <c r="E152" s="415"/>
      <c r="F152" s="414"/>
    </row>
    <row r="153" spans="1:6" x14ac:dyDescent="0.25">
      <c r="A153" s="414"/>
      <c r="B153" s="414"/>
      <c r="C153" s="414"/>
      <c r="D153" s="415"/>
      <c r="E153" s="415"/>
      <c r="F153" s="414"/>
    </row>
    <row r="154" spans="1:6" x14ac:dyDescent="0.25">
      <c r="A154" s="414"/>
      <c r="B154" s="414"/>
      <c r="C154" s="414"/>
      <c r="D154" s="415"/>
      <c r="E154" s="415"/>
      <c r="F154" s="414"/>
    </row>
    <row r="155" spans="1:6" x14ac:dyDescent="0.25">
      <c r="A155" s="414"/>
      <c r="B155" s="414"/>
      <c r="C155" s="414"/>
      <c r="D155" s="415"/>
      <c r="E155" s="415"/>
      <c r="F155" s="414"/>
    </row>
    <row r="156" spans="1:6" x14ac:dyDescent="0.25">
      <c r="A156" s="414"/>
      <c r="B156" s="414"/>
      <c r="C156" s="414"/>
      <c r="D156" s="415"/>
      <c r="E156" s="415"/>
      <c r="F156" s="414"/>
    </row>
    <row r="157" spans="1:6" x14ac:dyDescent="0.25">
      <c r="A157" s="414"/>
      <c r="B157" s="414"/>
      <c r="C157" s="414"/>
      <c r="D157" s="415"/>
      <c r="E157" s="415"/>
      <c r="F157" s="414"/>
    </row>
    <row r="158" spans="1:6" x14ac:dyDescent="0.25">
      <c r="A158" s="414"/>
      <c r="B158" s="414"/>
      <c r="C158" s="414"/>
      <c r="D158" s="415"/>
      <c r="E158" s="415"/>
      <c r="F158" s="414"/>
    </row>
    <row r="159" spans="1:6" x14ac:dyDescent="0.25">
      <c r="A159" s="414"/>
      <c r="B159" s="414"/>
      <c r="C159" s="414"/>
      <c r="D159" s="415"/>
      <c r="E159" s="415"/>
      <c r="F159" s="414"/>
    </row>
    <row r="160" spans="1:6" x14ac:dyDescent="0.25">
      <c r="A160" s="414"/>
      <c r="B160" s="414"/>
      <c r="C160" s="414"/>
      <c r="D160" s="415"/>
      <c r="E160" s="415"/>
      <c r="F160" s="414"/>
    </row>
    <row r="161" spans="1:6" x14ac:dyDescent="0.25">
      <c r="A161" s="414"/>
      <c r="B161" s="414"/>
      <c r="C161" s="414"/>
      <c r="D161" s="415"/>
      <c r="E161" s="415"/>
      <c r="F161" s="414"/>
    </row>
    <row r="162" spans="1:6" x14ac:dyDescent="0.25">
      <c r="A162" s="414"/>
      <c r="B162" s="414"/>
      <c r="C162" s="414"/>
      <c r="D162" s="415"/>
      <c r="E162" s="415"/>
      <c r="F162" s="414"/>
    </row>
    <row r="163" spans="1:6" x14ac:dyDescent="0.25">
      <c r="A163" s="414"/>
      <c r="B163" s="414"/>
      <c r="C163" s="414"/>
      <c r="D163" s="415"/>
      <c r="E163" s="415"/>
      <c r="F163" s="414"/>
    </row>
    <row r="164" spans="1:6" x14ac:dyDescent="0.25">
      <c r="A164" s="414"/>
      <c r="B164" s="414"/>
      <c r="C164" s="414"/>
      <c r="D164" s="415"/>
      <c r="E164" s="415"/>
      <c r="F164" s="414"/>
    </row>
    <row r="165" spans="1:6" x14ac:dyDescent="0.25">
      <c r="A165" s="414"/>
      <c r="B165" s="414"/>
      <c r="C165" s="414"/>
      <c r="D165" s="415"/>
      <c r="E165" s="415"/>
      <c r="F165" s="414"/>
    </row>
    <row r="166" spans="1:6" x14ac:dyDescent="0.25">
      <c r="A166" s="414"/>
      <c r="B166" s="414"/>
      <c r="C166" s="414"/>
      <c r="D166" s="415"/>
      <c r="E166" s="415"/>
      <c r="F166" s="414"/>
    </row>
    <row r="167" spans="1:6" x14ac:dyDescent="0.25">
      <c r="A167" s="414"/>
      <c r="B167" s="414"/>
      <c r="C167" s="414"/>
      <c r="D167" s="415"/>
      <c r="E167" s="415"/>
      <c r="F167" s="414"/>
    </row>
    <row r="168" spans="1:6" x14ac:dyDescent="0.25">
      <c r="A168" s="414"/>
      <c r="B168" s="414"/>
      <c r="C168" s="414"/>
      <c r="D168" s="415"/>
      <c r="E168" s="415"/>
      <c r="F168" s="414"/>
    </row>
    <row r="169" spans="1:6" x14ac:dyDescent="0.25">
      <c r="A169" s="414"/>
      <c r="B169" s="414"/>
      <c r="C169" s="414"/>
      <c r="D169" s="415"/>
      <c r="E169" s="415"/>
      <c r="F169" s="414"/>
    </row>
    <row r="170" spans="1:6" x14ac:dyDescent="0.25">
      <c r="A170" s="414"/>
      <c r="B170" s="414"/>
      <c r="C170" s="414"/>
      <c r="D170" s="415"/>
      <c r="E170" s="415"/>
      <c r="F170" s="414"/>
    </row>
    <row r="171" spans="1:6" x14ac:dyDescent="0.25">
      <c r="A171" s="414"/>
      <c r="B171" s="414"/>
      <c r="C171" s="414"/>
      <c r="D171" s="415"/>
      <c r="E171" s="415"/>
      <c r="F171" s="414"/>
    </row>
    <row r="172" spans="1:6" x14ac:dyDescent="0.25">
      <c r="A172" s="414"/>
      <c r="B172" s="414"/>
      <c r="C172" s="414"/>
      <c r="D172" s="415"/>
      <c r="E172" s="415"/>
      <c r="F172" s="414"/>
    </row>
    <row r="173" spans="1:6" x14ac:dyDescent="0.25">
      <c r="A173" s="414"/>
      <c r="B173" s="414"/>
      <c r="C173" s="414"/>
      <c r="D173" s="415"/>
      <c r="E173" s="415"/>
      <c r="F173" s="414"/>
    </row>
    <row r="174" spans="1:6" x14ac:dyDescent="0.25">
      <c r="A174" s="414"/>
      <c r="B174" s="414"/>
      <c r="C174" s="414"/>
      <c r="D174" s="415"/>
      <c r="E174" s="415"/>
      <c r="F174" s="414"/>
    </row>
    <row r="175" spans="1:6" x14ac:dyDescent="0.25">
      <c r="A175" s="414"/>
      <c r="B175" s="414"/>
      <c r="C175" s="414"/>
      <c r="D175" s="415"/>
      <c r="E175" s="415"/>
      <c r="F175" s="414"/>
    </row>
    <row r="176" spans="1:6" x14ac:dyDescent="0.25">
      <c r="A176" s="414"/>
      <c r="B176" s="414"/>
      <c r="C176" s="414"/>
      <c r="D176" s="415"/>
      <c r="E176" s="415"/>
      <c r="F176" s="414"/>
    </row>
    <row r="177" spans="1:6" x14ac:dyDescent="0.25">
      <c r="A177" s="414"/>
      <c r="B177" s="414"/>
      <c r="C177" s="414"/>
      <c r="D177" s="415"/>
      <c r="E177" s="415"/>
      <c r="F177" s="414"/>
    </row>
    <row r="178" spans="1:6" x14ac:dyDescent="0.25">
      <c r="A178" s="414"/>
      <c r="B178" s="414"/>
      <c r="C178" s="414"/>
      <c r="D178" s="415"/>
      <c r="E178" s="415"/>
      <c r="F178" s="414"/>
    </row>
    <row r="179" spans="1:6" x14ac:dyDescent="0.25">
      <c r="A179" s="414"/>
      <c r="B179" s="414"/>
      <c r="C179" s="414"/>
      <c r="D179" s="415"/>
      <c r="E179" s="415"/>
      <c r="F179" s="414"/>
    </row>
    <row r="180" spans="1:6" x14ac:dyDescent="0.25">
      <c r="A180" s="414"/>
      <c r="B180" s="414"/>
      <c r="C180" s="414"/>
      <c r="D180" s="415"/>
      <c r="E180" s="415"/>
      <c r="F180" s="414"/>
    </row>
    <row r="181" spans="1:6" x14ac:dyDescent="0.25">
      <c r="A181" s="414"/>
      <c r="B181" s="414"/>
      <c r="C181" s="414"/>
      <c r="D181" s="415"/>
      <c r="E181" s="415"/>
      <c r="F181" s="414"/>
    </row>
    <row r="182" spans="1:6" x14ac:dyDescent="0.25">
      <c r="A182" s="414"/>
      <c r="B182" s="414"/>
      <c r="C182" s="414"/>
      <c r="D182" s="415"/>
      <c r="E182" s="415"/>
      <c r="F182" s="414"/>
    </row>
    <row r="183" spans="1:6" x14ac:dyDescent="0.25">
      <c r="A183" s="414"/>
      <c r="B183" s="414"/>
      <c r="C183" s="414"/>
      <c r="D183" s="415"/>
      <c r="E183" s="415"/>
      <c r="F183" s="414"/>
    </row>
    <row r="184" spans="1:6" x14ac:dyDescent="0.25">
      <c r="A184" s="414"/>
      <c r="B184" s="414"/>
      <c r="C184" s="414"/>
      <c r="D184" s="415"/>
      <c r="E184" s="415"/>
      <c r="F184" s="414"/>
    </row>
    <row r="185" spans="1:6" x14ac:dyDescent="0.25">
      <c r="A185" s="414"/>
      <c r="B185" s="414"/>
      <c r="C185" s="414"/>
      <c r="D185" s="415"/>
      <c r="E185" s="415"/>
      <c r="F185" s="414"/>
    </row>
    <row r="186" spans="1:6" x14ac:dyDescent="0.25">
      <c r="A186" s="414"/>
      <c r="B186" s="414"/>
      <c r="C186" s="414"/>
      <c r="D186" s="415"/>
      <c r="E186" s="415"/>
      <c r="F186" s="414"/>
    </row>
    <row r="187" spans="1:6" x14ac:dyDescent="0.25">
      <c r="A187" s="414"/>
      <c r="B187" s="414"/>
      <c r="C187" s="414"/>
      <c r="D187" s="415"/>
      <c r="E187" s="415"/>
      <c r="F187" s="414"/>
    </row>
    <row r="188" spans="1:6" x14ac:dyDescent="0.25">
      <c r="A188" s="414"/>
      <c r="B188" s="414"/>
      <c r="C188" s="414"/>
      <c r="D188" s="415"/>
      <c r="E188" s="415"/>
      <c r="F188" s="414"/>
    </row>
    <row r="189" spans="1:6" x14ac:dyDescent="0.25">
      <c r="A189" s="414"/>
      <c r="B189" s="414"/>
      <c r="C189" s="414"/>
      <c r="D189" s="415"/>
      <c r="E189" s="415"/>
      <c r="F189" s="414"/>
    </row>
    <row r="190" spans="1:6" x14ac:dyDescent="0.25">
      <c r="A190" s="414"/>
      <c r="B190" s="414"/>
      <c r="C190" s="414"/>
      <c r="D190" s="415"/>
      <c r="E190" s="415"/>
      <c r="F190" s="414"/>
    </row>
    <row r="191" spans="1:6" x14ac:dyDescent="0.25">
      <c r="A191" s="414"/>
      <c r="B191" s="414"/>
      <c r="C191" s="414"/>
      <c r="D191" s="415"/>
      <c r="E191" s="415"/>
      <c r="F191" s="414"/>
    </row>
    <row r="192" spans="1:6" x14ac:dyDescent="0.25">
      <c r="A192" s="414"/>
      <c r="B192" s="414"/>
      <c r="C192" s="414"/>
      <c r="D192" s="415"/>
      <c r="E192" s="415"/>
      <c r="F192" s="414"/>
    </row>
    <row r="193" spans="1:6" x14ac:dyDescent="0.25">
      <c r="A193" s="414"/>
      <c r="B193" s="414"/>
      <c r="C193" s="414"/>
      <c r="D193" s="415"/>
      <c r="E193" s="415"/>
      <c r="F193" s="414"/>
    </row>
    <row r="194" spans="1:6" x14ac:dyDescent="0.25">
      <c r="A194" s="414"/>
      <c r="B194" s="414"/>
      <c r="C194" s="414"/>
      <c r="D194" s="415"/>
      <c r="E194" s="415"/>
      <c r="F194" s="414"/>
    </row>
    <row r="195" spans="1:6" x14ac:dyDescent="0.25">
      <c r="A195" s="414"/>
      <c r="B195" s="414"/>
      <c r="C195" s="414"/>
      <c r="D195" s="415"/>
      <c r="E195" s="415"/>
      <c r="F195" s="414"/>
    </row>
    <row r="196" spans="1:6" x14ac:dyDescent="0.25">
      <c r="A196" s="414"/>
      <c r="B196" s="414"/>
      <c r="C196" s="414"/>
      <c r="D196" s="415"/>
      <c r="E196" s="415"/>
      <c r="F196" s="414"/>
    </row>
    <row r="197" spans="1:6" x14ac:dyDescent="0.25">
      <c r="A197" s="414"/>
      <c r="B197" s="414"/>
      <c r="C197" s="414"/>
      <c r="D197" s="415"/>
      <c r="E197" s="415"/>
      <c r="F197" s="414"/>
    </row>
    <row r="198" spans="1:6" x14ac:dyDescent="0.25">
      <c r="A198" s="414"/>
      <c r="B198" s="414"/>
      <c r="C198" s="414"/>
      <c r="D198" s="415"/>
      <c r="E198" s="415"/>
      <c r="F198" s="414"/>
    </row>
    <row r="199" spans="1:6" x14ac:dyDescent="0.25">
      <c r="A199" s="414"/>
      <c r="B199" s="414"/>
      <c r="C199" s="414"/>
      <c r="D199" s="415"/>
      <c r="E199" s="415"/>
      <c r="F199" s="414"/>
    </row>
    <row r="200" spans="1:6" x14ac:dyDescent="0.25">
      <c r="A200" s="414"/>
      <c r="B200" s="414"/>
      <c r="C200" s="414"/>
      <c r="D200" s="415"/>
      <c r="E200" s="415"/>
      <c r="F200" s="414"/>
    </row>
    <row r="201" spans="1:6" x14ac:dyDescent="0.25">
      <c r="A201" s="414"/>
      <c r="B201" s="414"/>
      <c r="C201" s="414"/>
      <c r="D201" s="415"/>
      <c r="E201" s="415"/>
      <c r="F201" s="414"/>
    </row>
    <row r="202" spans="1:6" x14ac:dyDescent="0.25">
      <c r="A202" s="414"/>
      <c r="B202" s="414"/>
      <c r="C202" s="414"/>
      <c r="D202" s="415"/>
      <c r="E202" s="415"/>
      <c r="F202" s="414"/>
    </row>
    <row r="203" spans="1:6" x14ac:dyDescent="0.25">
      <c r="A203" s="414"/>
      <c r="B203" s="414"/>
      <c r="C203" s="414"/>
      <c r="D203" s="415"/>
      <c r="E203" s="415"/>
      <c r="F203" s="414"/>
    </row>
    <row r="204" spans="1:6" x14ac:dyDescent="0.25">
      <c r="A204" s="414"/>
      <c r="B204" s="414"/>
      <c r="C204" s="414"/>
      <c r="D204" s="415"/>
      <c r="E204" s="415"/>
      <c r="F204" s="414"/>
    </row>
    <row r="205" spans="1:6" x14ac:dyDescent="0.25">
      <c r="A205" s="414"/>
      <c r="B205" s="414"/>
      <c r="C205" s="414"/>
      <c r="D205" s="415"/>
      <c r="E205" s="415"/>
      <c r="F205" s="414"/>
    </row>
    <row r="206" spans="1:6" x14ac:dyDescent="0.25">
      <c r="A206" s="414"/>
      <c r="B206" s="414"/>
      <c r="C206" s="414"/>
      <c r="D206" s="415"/>
      <c r="E206" s="415"/>
      <c r="F206" s="414"/>
    </row>
    <row r="207" spans="1:6" x14ac:dyDescent="0.25">
      <c r="A207" s="414"/>
      <c r="B207" s="414"/>
      <c r="C207" s="414"/>
      <c r="D207" s="415"/>
      <c r="E207" s="415"/>
      <c r="F207" s="414"/>
    </row>
    <row r="208" spans="1:6" x14ac:dyDescent="0.25">
      <c r="A208" s="414"/>
      <c r="B208" s="414"/>
      <c r="C208" s="414"/>
      <c r="D208" s="415"/>
      <c r="E208" s="415"/>
      <c r="F208" s="414"/>
    </row>
    <row r="209" spans="1:6" x14ac:dyDescent="0.25">
      <c r="A209" s="414"/>
      <c r="B209" s="414"/>
      <c r="C209" s="414"/>
      <c r="D209" s="415"/>
      <c r="E209" s="415"/>
      <c r="F209" s="414"/>
    </row>
    <row r="210" spans="1:6" x14ac:dyDescent="0.25">
      <c r="A210" s="414"/>
      <c r="B210" s="414"/>
      <c r="C210" s="414"/>
      <c r="D210" s="415"/>
      <c r="E210" s="415"/>
      <c r="F210" s="414"/>
    </row>
    <row r="211" spans="1:6" x14ac:dyDescent="0.25">
      <c r="A211" s="414"/>
      <c r="B211" s="414"/>
      <c r="C211" s="414"/>
      <c r="D211" s="415"/>
      <c r="E211" s="415"/>
      <c r="F211" s="414"/>
    </row>
    <row r="212" spans="1:6" x14ac:dyDescent="0.25">
      <c r="A212" s="414"/>
      <c r="B212" s="414"/>
      <c r="C212" s="414"/>
      <c r="D212" s="415"/>
      <c r="E212" s="415"/>
      <c r="F212" s="414"/>
    </row>
    <row r="213" spans="1:6" x14ac:dyDescent="0.25">
      <c r="A213" s="414"/>
      <c r="B213" s="414"/>
      <c r="C213" s="414"/>
      <c r="D213" s="415"/>
      <c r="E213" s="415"/>
      <c r="F213" s="414"/>
    </row>
    <row r="214" spans="1:6" x14ac:dyDescent="0.25">
      <c r="A214" s="414"/>
      <c r="B214" s="414"/>
      <c r="C214" s="414"/>
      <c r="D214" s="415"/>
      <c r="E214" s="415"/>
      <c r="F214" s="414"/>
    </row>
    <row r="215" spans="1:6" x14ac:dyDescent="0.25">
      <c r="A215" s="414"/>
      <c r="B215" s="414"/>
      <c r="C215" s="414"/>
      <c r="D215" s="415"/>
      <c r="E215" s="415"/>
      <c r="F215" s="414"/>
    </row>
    <row r="216" spans="1:6" x14ac:dyDescent="0.25">
      <c r="A216" s="414"/>
      <c r="B216" s="414"/>
      <c r="C216" s="414"/>
      <c r="D216" s="415"/>
      <c r="E216" s="415"/>
      <c r="F216" s="414"/>
    </row>
    <row r="217" spans="1:6" x14ac:dyDescent="0.25">
      <c r="A217" s="414"/>
      <c r="B217" s="414"/>
      <c r="C217" s="414"/>
      <c r="D217" s="415"/>
      <c r="E217" s="415"/>
      <c r="F217" s="414"/>
    </row>
    <row r="218" spans="1:6" x14ac:dyDescent="0.25">
      <c r="A218" s="414"/>
      <c r="B218" s="414"/>
      <c r="C218" s="414"/>
      <c r="D218" s="415"/>
      <c r="E218" s="415"/>
      <c r="F218" s="414"/>
    </row>
    <row r="219" spans="1:6" x14ac:dyDescent="0.25">
      <c r="A219" s="414"/>
      <c r="B219" s="414"/>
      <c r="C219" s="414"/>
      <c r="D219" s="415"/>
      <c r="E219" s="415"/>
      <c r="F219" s="414"/>
    </row>
    <row r="220" spans="1:6" x14ac:dyDescent="0.25">
      <c r="A220" s="414"/>
      <c r="B220" s="414"/>
      <c r="C220" s="414"/>
      <c r="D220" s="415"/>
      <c r="E220" s="415"/>
      <c r="F220" s="414"/>
    </row>
    <row r="221" spans="1:6" x14ac:dyDescent="0.25">
      <c r="A221" s="414"/>
      <c r="B221" s="414"/>
      <c r="C221" s="414"/>
      <c r="D221" s="415"/>
      <c r="E221" s="415"/>
      <c r="F221" s="414"/>
    </row>
    <row r="222" spans="1:6" x14ac:dyDescent="0.25">
      <c r="A222" s="414"/>
      <c r="B222" s="414"/>
      <c r="C222" s="414"/>
      <c r="D222" s="415"/>
      <c r="E222" s="415"/>
      <c r="F222" s="414"/>
    </row>
    <row r="223" spans="1:6" x14ac:dyDescent="0.25">
      <c r="A223" s="414"/>
      <c r="B223" s="414"/>
      <c r="C223" s="414"/>
      <c r="D223" s="415"/>
      <c r="E223" s="415"/>
      <c r="F223" s="414"/>
    </row>
    <row r="224" spans="1:6" x14ac:dyDescent="0.25">
      <c r="A224" s="414"/>
      <c r="B224" s="414"/>
      <c r="C224" s="414"/>
      <c r="D224" s="415"/>
      <c r="E224" s="415"/>
      <c r="F224" s="414"/>
    </row>
    <row r="225" spans="1:6" x14ac:dyDescent="0.25">
      <c r="A225" s="414"/>
      <c r="B225" s="414"/>
      <c r="C225" s="414"/>
      <c r="D225" s="415"/>
      <c r="E225" s="415"/>
      <c r="F225" s="414"/>
    </row>
    <row r="226" spans="1:6" x14ac:dyDescent="0.25">
      <c r="A226" s="414"/>
      <c r="B226" s="414"/>
      <c r="C226" s="414"/>
      <c r="D226" s="415"/>
      <c r="E226" s="415"/>
      <c r="F226" s="414"/>
    </row>
    <row r="227" spans="1:6" x14ac:dyDescent="0.25">
      <c r="A227" s="414"/>
      <c r="B227" s="414"/>
      <c r="C227" s="414"/>
      <c r="D227" s="415"/>
      <c r="E227" s="415"/>
      <c r="F227" s="414"/>
    </row>
    <row r="228" spans="1:6" x14ac:dyDescent="0.25">
      <c r="A228" s="414"/>
      <c r="B228" s="414"/>
      <c r="C228" s="414"/>
      <c r="D228" s="415"/>
      <c r="E228" s="415"/>
      <c r="F228" s="414"/>
    </row>
    <row r="229" spans="1:6" x14ac:dyDescent="0.25">
      <c r="A229" s="414"/>
      <c r="B229" s="414"/>
      <c r="C229" s="414"/>
      <c r="D229" s="415"/>
      <c r="E229" s="415"/>
      <c r="F229" s="414"/>
    </row>
    <row r="230" spans="1:6" x14ac:dyDescent="0.25">
      <c r="A230" s="414"/>
      <c r="B230" s="414"/>
      <c r="C230" s="414"/>
      <c r="D230" s="415"/>
      <c r="E230" s="415"/>
      <c r="F230" s="414"/>
    </row>
    <row r="231" spans="1:6" x14ac:dyDescent="0.25">
      <c r="A231" s="414"/>
      <c r="B231" s="414"/>
      <c r="C231" s="414"/>
      <c r="D231" s="415"/>
      <c r="E231" s="415"/>
      <c r="F231" s="414"/>
    </row>
    <row r="232" spans="1:6" x14ac:dyDescent="0.25">
      <c r="A232" s="414"/>
      <c r="B232" s="414"/>
      <c r="C232" s="414"/>
      <c r="D232" s="415"/>
      <c r="E232" s="415"/>
      <c r="F232" s="414"/>
    </row>
    <row r="233" spans="1:6" x14ac:dyDescent="0.25">
      <c r="A233" s="414"/>
      <c r="B233" s="414"/>
      <c r="C233" s="414"/>
      <c r="D233" s="415"/>
      <c r="E233" s="415"/>
      <c r="F233" s="414"/>
    </row>
    <row r="234" spans="1:6" x14ac:dyDescent="0.25">
      <c r="A234" s="414"/>
      <c r="B234" s="414"/>
      <c r="C234" s="414"/>
      <c r="D234" s="415"/>
      <c r="E234" s="415"/>
      <c r="F234" s="414"/>
    </row>
    <row r="235" spans="1:6" x14ac:dyDescent="0.25">
      <c r="A235" s="414"/>
      <c r="B235" s="414"/>
      <c r="C235" s="414"/>
      <c r="D235" s="415"/>
      <c r="E235" s="415"/>
      <c r="F235" s="414"/>
    </row>
    <row r="236" spans="1:6" x14ac:dyDescent="0.25">
      <c r="A236" s="414"/>
      <c r="B236" s="414"/>
      <c r="C236" s="414"/>
      <c r="D236" s="415"/>
      <c r="E236" s="415"/>
      <c r="F236" s="414"/>
    </row>
    <row r="237" spans="1:6" x14ac:dyDescent="0.25">
      <c r="A237" s="414"/>
      <c r="B237" s="414"/>
      <c r="C237" s="414"/>
      <c r="D237" s="415"/>
      <c r="E237" s="415"/>
      <c r="F237" s="414"/>
    </row>
    <row r="238" spans="1:6" x14ac:dyDescent="0.25">
      <c r="A238" s="414"/>
      <c r="B238" s="414"/>
      <c r="C238" s="414"/>
      <c r="D238" s="415"/>
      <c r="E238" s="415"/>
      <c r="F238" s="414"/>
    </row>
    <row r="239" spans="1:6" x14ac:dyDescent="0.25">
      <c r="A239" s="414"/>
      <c r="B239" s="414"/>
      <c r="C239" s="414"/>
      <c r="D239" s="415"/>
      <c r="E239" s="415"/>
      <c r="F239" s="414"/>
    </row>
    <row r="240" spans="1:6" x14ac:dyDescent="0.25">
      <c r="A240" s="414"/>
      <c r="B240" s="414"/>
      <c r="C240" s="414"/>
      <c r="D240" s="415"/>
      <c r="E240" s="415"/>
      <c r="F240" s="414"/>
    </row>
    <row r="241" spans="1:6" x14ac:dyDescent="0.25">
      <c r="A241" s="414"/>
      <c r="B241" s="414"/>
      <c r="C241" s="414"/>
      <c r="D241" s="415"/>
      <c r="E241" s="415"/>
      <c r="F241" s="414"/>
    </row>
    <row r="242" spans="1:6" x14ac:dyDescent="0.25">
      <c r="A242" s="414"/>
      <c r="B242" s="414"/>
      <c r="C242" s="414"/>
      <c r="D242" s="415"/>
      <c r="E242" s="415"/>
      <c r="F242" s="414"/>
    </row>
    <row r="243" spans="1:6" x14ac:dyDescent="0.25">
      <c r="A243" s="414"/>
      <c r="B243" s="414"/>
      <c r="C243" s="414"/>
      <c r="D243" s="415"/>
      <c r="E243" s="415"/>
      <c r="F243" s="414"/>
    </row>
    <row r="244" spans="1:6" x14ac:dyDescent="0.25">
      <c r="A244" s="414"/>
      <c r="B244" s="414"/>
      <c r="C244" s="414"/>
      <c r="D244" s="415"/>
      <c r="E244" s="415"/>
      <c r="F244" s="414"/>
    </row>
    <row r="245" spans="1:6" x14ac:dyDescent="0.25">
      <c r="A245" s="414"/>
      <c r="B245" s="414"/>
      <c r="C245" s="414"/>
      <c r="D245" s="415"/>
      <c r="E245" s="415"/>
      <c r="F245" s="414"/>
    </row>
    <row r="246" spans="1:6" x14ac:dyDescent="0.25">
      <c r="A246" s="414"/>
      <c r="B246" s="414"/>
      <c r="C246" s="414"/>
      <c r="D246" s="415"/>
      <c r="E246" s="415"/>
      <c r="F246" s="414"/>
    </row>
    <row r="247" spans="1:6" x14ac:dyDescent="0.25">
      <c r="A247" s="414"/>
      <c r="B247" s="414"/>
      <c r="C247" s="414"/>
      <c r="D247" s="415"/>
      <c r="E247" s="415"/>
      <c r="F247" s="414"/>
    </row>
    <row r="248" spans="1:6" x14ac:dyDescent="0.25">
      <c r="A248" s="414"/>
      <c r="B248" s="414"/>
      <c r="C248" s="414"/>
      <c r="D248" s="415"/>
      <c r="E248" s="415"/>
      <c r="F248" s="414"/>
    </row>
    <row r="249" spans="1:6" x14ac:dyDescent="0.25">
      <c r="A249" s="414"/>
      <c r="B249" s="414"/>
      <c r="C249" s="414"/>
      <c r="D249" s="415"/>
      <c r="E249" s="415"/>
      <c r="F249" s="414"/>
    </row>
    <row r="250" spans="1:6" x14ac:dyDescent="0.25">
      <c r="A250" s="414"/>
      <c r="B250" s="414"/>
      <c r="C250" s="414"/>
      <c r="D250" s="415"/>
      <c r="E250" s="415"/>
      <c r="F250" s="414"/>
    </row>
    <row r="251" spans="1:6" x14ac:dyDescent="0.25">
      <c r="A251" s="414"/>
      <c r="B251" s="414"/>
      <c r="C251" s="414"/>
      <c r="D251" s="415"/>
      <c r="E251" s="415"/>
      <c r="F251" s="414"/>
    </row>
    <row r="252" spans="1:6" x14ac:dyDescent="0.25">
      <c r="A252" s="414"/>
      <c r="B252" s="414"/>
      <c r="C252" s="414"/>
      <c r="D252" s="415"/>
      <c r="E252" s="415"/>
      <c r="F252" s="414"/>
    </row>
    <row r="253" spans="1:6" x14ac:dyDescent="0.25">
      <c r="A253" s="414"/>
      <c r="B253" s="414"/>
      <c r="C253" s="414"/>
      <c r="D253" s="415"/>
      <c r="E253" s="415"/>
      <c r="F253" s="414"/>
    </row>
    <row r="254" spans="1:6" x14ac:dyDescent="0.25">
      <c r="A254" s="414"/>
      <c r="B254" s="414"/>
      <c r="C254" s="414"/>
      <c r="D254" s="415"/>
      <c r="E254" s="415"/>
      <c r="F254" s="414"/>
    </row>
    <row r="255" spans="1:6" x14ac:dyDescent="0.25">
      <c r="A255" s="414"/>
      <c r="B255" s="414"/>
      <c r="C255" s="414"/>
      <c r="D255" s="415"/>
      <c r="E255" s="415"/>
      <c r="F255" s="414"/>
    </row>
    <row r="256" spans="1:6" x14ac:dyDescent="0.25">
      <c r="A256" s="414"/>
      <c r="B256" s="414"/>
      <c r="C256" s="414"/>
      <c r="D256" s="415"/>
      <c r="E256" s="415"/>
      <c r="F256" s="414"/>
    </row>
    <row r="257" spans="1:6" x14ac:dyDescent="0.25">
      <c r="A257" s="414"/>
      <c r="B257" s="414"/>
      <c r="C257" s="414"/>
      <c r="D257" s="415"/>
      <c r="E257" s="415"/>
      <c r="F257" s="414"/>
    </row>
    <row r="258" spans="1:6" x14ac:dyDescent="0.25">
      <c r="A258" s="414"/>
      <c r="B258" s="414"/>
      <c r="C258" s="414"/>
      <c r="D258" s="415"/>
      <c r="E258" s="415"/>
      <c r="F258" s="414"/>
    </row>
    <row r="259" spans="1:6" x14ac:dyDescent="0.25">
      <c r="A259" s="414"/>
      <c r="B259" s="414"/>
      <c r="C259" s="414"/>
      <c r="D259" s="415"/>
      <c r="E259" s="415"/>
      <c r="F259" s="414"/>
    </row>
    <row r="260" spans="1:6" x14ac:dyDescent="0.25">
      <c r="A260" s="414"/>
      <c r="B260" s="414"/>
      <c r="C260" s="414"/>
      <c r="D260" s="415"/>
      <c r="E260" s="415"/>
      <c r="F260" s="414"/>
    </row>
    <row r="261" spans="1:6" x14ac:dyDescent="0.25">
      <c r="A261" s="414"/>
      <c r="B261" s="414"/>
      <c r="C261" s="414"/>
      <c r="D261" s="415"/>
      <c r="E261" s="415"/>
      <c r="F261" s="414"/>
    </row>
    <row r="262" spans="1:6" x14ac:dyDescent="0.25">
      <c r="A262" s="414"/>
      <c r="B262" s="414"/>
      <c r="C262" s="414"/>
      <c r="D262" s="415"/>
      <c r="E262" s="415"/>
      <c r="F262" s="414"/>
    </row>
    <row r="263" spans="1:6" x14ac:dyDescent="0.25">
      <c r="A263" s="414"/>
      <c r="B263" s="414"/>
      <c r="C263" s="414"/>
      <c r="D263" s="415"/>
      <c r="E263" s="415"/>
      <c r="F263" s="414"/>
    </row>
    <row r="264" spans="1:6" x14ac:dyDescent="0.25">
      <c r="A264" s="414"/>
      <c r="B264" s="414"/>
      <c r="C264" s="414"/>
      <c r="D264" s="415"/>
      <c r="E264" s="415"/>
      <c r="F264" s="414"/>
    </row>
    <row r="265" spans="1:6" x14ac:dyDescent="0.25">
      <c r="A265" s="414"/>
      <c r="B265" s="414"/>
      <c r="C265" s="414"/>
      <c r="D265" s="415"/>
      <c r="E265" s="415"/>
      <c r="F265" s="414"/>
    </row>
    <row r="266" spans="1:6" x14ac:dyDescent="0.25">
      <c r="A266" s="414"/>
      <c r="B266" s="414"/>
      <c r="C266" s="414"/>
      <c r="D266" s="415"/>
      <c r="E266" s="415"/>
      <c r="F266" s="414"/>
    </row>
    <row r="267" spans="1:6" x14ac:dyDescent="0.25">
      <c r="A267" s="414"/>
      <c r="B267" s="414"/>
      <c r="C267" s="414"/>
      <c r="D267" s="415"/>
      <c r="E267" s="415"/>
      <c r="F267" s="414"/>
    </row>
    <row r="268" spans="1:6" x14ac:dyDescent="0.25">
      <c r="A268" s="414"/>
      <c r="B268" s="414"/>
      <c r="C268" s="414"/>
      <c r="D268" s="415"/>
      <c r="E268" s="415"/>
      <c r="F268" s="414"/>
    </row>
    <row r="269" spans="1:6" x14ac:dyDescent="0.25">
      <c r="A269" s="414"/>
      <c r="B269" s="414"/>
      <c r="C269" s="414"/>
      <c r="D269" s="415"/>
      <c r="E269" s="415"/>
      <c r="F269" s="414"/>
    </row>
    <row r="270" spans="1:6" x14ac:dyDescent="0.25">
      <c r="A270" s="414"/>
      <c r="B270" s="414"/>
      <c r="C270" s="414"/>
      <c r="D270" s="415"/>
      <c r="E270" s="415"/>
      <c r="F270" s="414"/>
    </row>
    <row r="271" spans="1:6" x14ac:dyDescent="0.25">
      <c r="A271" s="414"/>
      <c r="B271" s="414"/>
      <c r="C271" s="414"/>
      <c r="D271" s="415"/>
      <c r="E271" s="415"/>
      <c r="F271" s="414"/>
    </row>
    <row r="272" spans="1:6" x14ac:dyDescent="0.25">
      <c r="A272" s="414"/>
      <c r="B272" s="414"/>
      <c r="C272" s="414"/>
      <c r="D272" s="415"/>
      <c r="E272" s="415"/>
      <c r="F272" s="414"/>
    </row>
    <row r="273" spans="1:6" x14ac:dyDescent="0.25">
      <c r="A273" s="414"/>
      <c r="B273" s="414"/>
      <c r="C273" s="414"/>
      <c r="D273" s="415"/>
      <c r="E273" s="415"/>
      <c r="F273" s="414"/>
    </row>
    <row r="274" spans="1:6" x14ac:dyDescent="0.25">
      <c r="A274" s="414"/>
      <c r="B274" s="414"/>
      <c r="C274" s="414"/>
      <c r="D274" s="415"/>
      <c r="E274" s="415"/>
      <c r="F274" s="414"/>
    </row>
    <row r="275" spans="1:6" x14ac:dyDescent="0.25">
      <c r="A275" s="414"/>
      <c r="B275" s="414"/>
      <c r="C275" s="414"/>
      <c r="D275" s="415"/>
      <c r="E275" s="415"/>
      <c r="F275" s="414"/>
    </row>
    <row r="276" spans="1:6" x14ac:dyDescent="0.25">
      <c r="A276" s="414"/>
      <c r="B276" s="414"/>
      <c r="C276" s="414"/>
      <c r="D276" s="415"/>
      <c r="E276" s="415"/>
      <c r="F276" s="414"/>
    </row>
    <row r="277" spans="1:6" x14ac:dyDescent="0.25">
      <c r="A277" s="414"/>
      <c r="B277" s="414"/>
      <c r="C277" s="414"/>
      <c r="D277" s="415"/>
      <c r="E277" s="415"/>
      <c r="F277" s="414"/>
    </row>
    <row r="278" spans="1:6" x14ac:dyDescent="0.25">
      <c r="A278" s="414"/>
      <c r="B278" s="414"/>
      <c r="C278" s="414"/>
      <c r="D278" s="415"/>
      <c r="E278" s="415"/>
      <c r="F278" s="414"/>
    </row>
    <row r="279" spans="1:6" x14ac:dyDescent="0.25">
      <c r="A279" s="414"/>
      <c r="B279" s="414"/>
      <c r="C279" s="414"/>
      <c r="D279" s="415"/>
      <c r="E279" s="415"/>
      <c r="F279" s="414"/>
    </row>
    <row r="280" spans="1:6" x14ac:dyDescent="0.25">
      <c r="A280" s="414"/>
      <c r="B280" s="414"/>
      <c r="C280" s="414"/>
      <c r="D280" s="415"/>
      <c r="E280" s="415"/>
      <c r="F280" s="414"/>
    </row>
    <row r="281" spans="1:6" x14ac:dyDescent="0.25">
      <c r="A281" s="414"/>
      <c r="B281" s="414"/>
      <c r="C281" s="414"/>
      <c r="D281" s="415"/>
      <c r="E281" s="415"/>
      <c r="F281" s="414"/>
    </row>
    <row r="282" spans="1:6" x14ac:dyDescent="0.25">
      <c r="A282" s="414"/>
      <c r="B282" s="414"/>
      <c r="C282" s="414"/>
      <c r="D282" s="415"/>
      <c r="E282" s="415"/>
      <c r="F282" s="414"/>
    </row>
    <row r="283" spans="1:6" x14ac:dyDescent="0.25">
      <c r="A283" s="414"/>
      <c r="B283" s="414"/>
      <c r="C283" s="414"/>
      <c r="D283" s="415"/>
      <c r="E283" s="415"/>
      <c r="F283" s="414"/>
    </row>
    <row r="284" spans="1:6" x14ac:dyDescent="0.25">
      <c r="A284" s="414"/>
      <c r="B284" s="414"/>
      <c r="C284" s="414"/>
      <c r="D284" s="415"/>
      <c r="E284" s="415"/>
      <c r="F284" s="414"/>
    </row>
    <row r="285" spans="1:6" x14ac:dyDescent="0.25">
      <c r="A285" s="414"/>
      <c r="B285" s="414"/>
      <c r="C285" s="414"/>
      <c r="D285" s="415"/>
      <c r="E285" s="415"/>
      <c r="F285" s="414"/>
    </row>
    <row r="286" spans="1:6" x14ac:dyDescent="0.25">
      <c r="A286" s="414"/>
      <c r="B286" s="414"/>
      <c r="C286" s="414"/>
      <c r="D286" s="415"/>
      <c r="E286" s="415"/>
      <c r="F286" s="414"/>
    </row>
    <row r="287" spans="1:6" x14ac:dyDescent="0.25">
      <c r="A287" s="414"/>
      <c r="B287" s="414"/>
      <c r="C287" s="414"/>
      <c r="D287" s="415"/>
      <c r="E287" s="415"/>
      <c r="F287" s="414"/>
    </row>
    <row r="288" spans="1:6" x14ac:dyDescent="0.25">
      <c r="A288" s="414"/>
      <c r="B288" s="414"/>
      <c r="C288" s="414"/>
      <c r="D288" s="415"/>
      <c r="E288" s="415"/>
      <c r="F288" s="414"/>
    </row>
    <row r="289" spans="1:6" x14ac:dyDescent="0.25">
      <c r="A289" s="414"/>
      <c r="B289" s="414"/>
      <c r="C289" s="414"/>
      <c r="D289" s="415"/>
      <c r="E289" s="415"/>
      <c r="F289" s="414"/>
    </row>
    <row r="290" spans="1:6" x14ac:dyDescent="0.25">
      <c r="A290" s="414"/>
      <c r="B290" s="414"/>
      <c r="C290" s="414"/>
      <c r="D290" s="415"/>
      <c r="E290" s="415"/>
      <c r="F290" s="414"/>
    </row>
    <row r="291" spans="1:6" x14ac:dyDescent="0.25">
      <c r="A291" s="414"/>
      <c r="B291" s="414"/>
      <c r="C291" s="414"/>
      <c r="D291" s="415"/>
      <c r="E291" s="415"/>
      <c r="F291" s="414"/>
    </row>
    <row r="292" spans="1:6" x14ac:dyDescent="0.25">
      <c r="A292" s="414"/>
      <c r="B292" s="414"/>
      <c r="C292" s="414"/>
      <c r="D292" s="415"/>
      <c r="E292" s="415"/>
      <c r="F292" s="414"/>
    </row>
    <row r="293" spans="1:6" x14ac:dyDescent="0.25">
      <c r="A293" s="414"/>
      <c r="B293" s="414"/>
      <c r="C293" s="414"/>
      <c r="D293" s="415"/>
      <c r="E293" s="415"/>
      <c r="F293" s="414"/>
    </row>
    <row r="294" spans="1:6" x14ac:dyDescent="0.25">
      <c r="A294" s="414"/>
      <c r="B294" s="414"/>
      <c r="C294" s="414"/>
      <c r="D294" s="415"/>
      <c r="E294" s="415"/>
      <c r="F294" s="414"/>
    </row>
    <row r="295" spans="1:6" x14ac:dyDescent="0.25">
      <c r="A295" s="414"/>
      <c r="B295" s="414"/>
      <c r="C295" s="414"/>
      <c r="D295" s="415"/>
      <c r="E295" s="415"/>
      <c r="F295" s="414"/>
    </row>
    <row r="296" spans="1:6" x14ac:dyDescent="0.25">
      <c r="A296" s="414"/>
      <c r="B296" s="414"/>
      <c r="C296" s="414"/>
      <c r="D296" s="415"/>
      <c r="E296" s="415"/>
      <c r="F296" s="414"/>
    </row>
    <row r="297" spans="1:6" x14ac:dyDescent="0.25">
      <c r="A297" s="414"/>
      <c r="B297" s="414"/>
      <c r="C297" s="414"/>
      <c r="D297" s="415"/>
      <c r="E297" s="415"/>
      <c r="F297" s="414"/>
    </row>
    <row r="298" spans="1:6" x14ac:dyDescent="0.25">
      <c r="A298" s="414"/>
      <c r="B298" s="414"/>
      <c r="C298" s="414"/>
      <c r="D298" s="415"/>
      <c r="E298" s="415"/>
      <c r="F298" s="414"/>
    </row>
    <row r="299" spans="1:6" x14ac:dyDescent="0.25">
      <c r="A299" s="414"/>
      <c r="B299" s="414"/>
      <c r="C299" s="414"/>
      <c r="D299" s="415"/>
      <c r="E299" s="415"/>
      <c r="F299" s="414"/>
    </row>
    <row r="300" spans="1:6" x14ac:dyDescent="0.25">
      <c r="A300" s="414"/>
      <c r="B300" s="414"/>
      <c r="C300" s="414"/>
      <c r="D300" s="415"/>
      <c r="E300" s="415"/>
      <c r="F300" s="414"/>
    </row>
    <row r="301" spans="1:6" x14ac:dyDescent="0.25">
      <c r="A301" s="414"/>
      <c r="B301" s="414"/>
      <c r="C301" s="414"/>
      <c r="D301" s="415"/>
      <c r="E301" s="415"/>
      <c r="F301" s="414"/>
    </row>
    <row r="302" spans="1:6" x14ac:dyDescent="0.25">
      <c r="A302" s="414"/>
      <c r="B302" s="414"/>
      <c r="C302" s="414"/>
      <c r="D302" s="415"/>
      <c r="E302" s="415"/>
      <c r="F302" s="414"/>
    </row>
    <row r="303" spans="1:6" x14ac:dyDescent="0.25">
      <c r="A303" s="414"/>
      <c r="B303" s="414"/>
      <c r="C303" s="414"/>
      <c r="D303" s="415"/>
      <c r="E303" s="415"/>
      <c r="F303" s="414"/>
    </row>
    <row r="304" spans="1:6" x14ac:dyDescent="0.25">
      <c r="A304" s="414"/>
      <c r="B304" s="414"/>
      <c r="C304" s="414"/>
      <c r="D304" s="415"/>
      <c r="E304" s="415"/>
      <c r="F304" s="414"/>
    </row>
    <row r="305" spans="1:6" x14ac:dyDescent="0.25">
      <c r="A305" s="414"/>
      <c r="B305" s="414"/>
      <c r="C305" s="414"/>
      <c r="D305" s="415"/>
      <c r="E305" s="415"/>
      <c r="F305" s="414"/>
    </row>
    <row r="306" spans="1:6" x14ac:dyDescent="0.25">
      <c r="A306" s="414"/>
      <c r="B306" s="414"/>
      <c r="C306" s="414"/>
      <c r="D306" s="415"/>
      <c r="E306" s="415"/>
      <c r="F306" s="414"/>
    </row>
    <row r="307" spans="1:6" x14ac:dyDescent="0.25">
      <c r="A307" s="414"/>
      <c r="B307" s="414"/>
      <c r="C307" s="414"/>
      <c r="D307" s="415"/>
      <c r="E307" s="415"/>
      <c r="F307" s="414"/>
    </row>
    <row r="308" spans="1:6" x14ac:dyDescent="0.25">
      <c r="A308" s="414"/>
      <c r="B308" s="414"/>
      <c r="C308" s="414"/>
      <c r="D308" s="415"/>
      <c r="E308" s="415"/>
      <c r="F308" s="414"/>
    </row>
    <row r="309" spans="1:6" x14ac:dyDescent="0.25">
      <c r="A309" s="414"/>
      <c r="B309" s="414"/>
      <c r="C309" s="414"/>
      <c r="D309" s="415"/>
      <c r="E309" s="415"/>
      <c r="F309" s="414"/>
    </row>
    <row r="310" spans="1:6" x14ac:dyDescent="0.25">
      <c r="A310" s="414"/>
      <c r="B310" s="414"/>
      <c r="C310" s="414"/>
      <c r="D310" s="415"/>
      <c r="E310" s="415"/>
      <c r="F310" s="414"/>
    </row>
    <row r="311" spans="1:6" x14ac:dyDescent="0.25">
      <c r="A311" s="414"/>
      <c r="B311" s="414"/>
      <c r="C311" s="414"/>
      <c r="D311" s="415"/>
      <c r="E311" s="415"/>
      <c r="F311" s="414"/>
    </row>
    <row r="312" spans="1:6" x14ac:dyDescent="0.25">
      <c r="A312" s="414"/>
      <c r="B312" s="414"/>
      <c r="C312" s="414"/>
      <c r="D312" s="415"/>
      <c r="E312" s="415"/>
      <c r="F312" s="414"/>
    </row>
    <row r="313" spans="1:6" x14ac:dyDescent="0.25">
      <c r="A313" s="414"/>
      <c r="B313" s="414"/>
      <c r="C313" s="414"/>
      <c r="D313" s="415"/>
      <c r="E313" s="415"/>
      <c r="F313" s="414"/>
    </row>
    <row r="314" spans="1:6" x14ac:dyDescent="0.25">
      <c r="A314" s="414"/>
      <c r="B314" s="414"/>
      <c r="C314" s="414"/>
      <c r="D314" s="415"/>
      <c r="E314" s="415"/>
      <c r="F314" s="414"/>
    </row>
    <row r="315" spans="1:6" x14ac:dyDescent="0.25">
      <c r="A315" s="414"/>
      <c r="B315" s="414"/>
      <c r="C315" s="414"/>
      <c r="D315" s="415"/>
      <c r="E315" s="415"/>
      <c r="F315" s="414"/>
    </row>
    <row r="316" spans="1:6" x14ac:dyDescent="0.25">
      <c r="A316" s="414"/>
      <c r="B316" s="414"/>
      <c r="C316" s="414"/>
      <c r="D316" s="415"/>
      <c r="E316" s="415"/>
      <c r="F316" s="414"/>
    </row>
    <row r="317" spans="1:6" x14ac:dyDescent="0.25">
      <c r="A317" s="414"/>
      <c r="B317" s="414"/>
      <c r="C317" s="414"/>
      <c r="D317" s="415"/>
      <c r="E317" s="415"/>
      <c r="F317" s="414"/>
    </row>
    <row r="318" spans="1:6" x14ac:dyDescent="0.25">
      <c r="A318" s="414"/>
      <c r="B318" s="414"/>
      <c r="C318" s="414"/>
      <c r="D318" s="415"/>
      <c r="E318" s="415"/>
      <c r="F318" s="414"/>
    </row>
    <row r="319" spans="1:6" x14ac:dyDescent="0.25">
      <c r="A319" s="414"/>
      <c r="B319" s="414"/>
      <c r="C319" s="414"/>
      <c r="D319" s="415"/>
      <c r="E319" s="415"/>
      <c r="F319" s="414"/>
    </row>
    <row r="320" spans="1:6" x14ac:dyDescent="0.25">
      <c r="A320" s="414"/>
      <c r="B320" s="414"/>
      <c r="C320" s="414"/>
      <c r="D320" s="415"/>
      <c r="E320" s="415"/>
      <c r="F320" s="414"/>
    </row>
    <row r="321" spans="1:6" x14ac:dyDescent="0.25">
      <c r="A321" s="414"/>
      <c r="B321" s="414"/>
      <c r="C321" s="414"/>
      <c r="D321" s="415"/>
      <c r="E321" s="415"/>
      <c r="F321" s="414"/>
    </row>
    <row r="322" spans="1:6" x14ac:dyDescent="0.25">
      <c r="A322" s="414"/>
      <c r="B322" s="414"/>
      <c r="C322" s="414"/>
      <c r="D322" s="415"/>
      <c r="E322" s="415"/>
      <c r="F322" s="414"/>
    </row>
    <row r="323" spans="1:6" x14ac:dyDescent="0.25">
      <c r="A323" s="414"/>
      <c r="B323" s="414"/>
      <c r="C323" s="414"/>
      <c r="D323" s="415"/>
      <c r="E323" s="415"/>
      <c r="F323" s="414"/>
    </row>
    <row r="324" spans="1:6" x14ac:dyDescent="0.25">
      <c r="A324" s="414"/>
      <c r="B324" s="414"/>
      <c r="C324" s="414"/>
      <c r="D324" s="415"/>
      <c r="E324" s="415"/>
      <c r="F324" s="414"/>
    </row>
    <row r="325" spans="1:6" x14ac:dyDescent="0.25">
      <c r="A325" s="414"/>
      <c r="B325" s="414"/>
      <c r="C325" s="414"/>
      <c r="D325" s="415"/>
      <c r="E325" s="415"/>
      <c r="F325" s="414"/>
    </row>
    <row r="326" spans="1:6" x14ac:dyDescent="0.25">
      <c r="A326" s="414"/>
      <c r="B326" s="414"/>
      <c r="C326" s="414"/>
      <c r="D326" s="415"/>
      <c r="E326" s="415"/>
      <c r="F326" s="414"/>
    </row>
    <row r="327" spans="1:6" x14ac:dyDescent="0.25">
      <c r="A327" s="414"/>
      <c r="B327" s="414"/>
      <c r="C327" s="414"/>
      <c r="D327" s="415"/>
      <c r="E327" s="415"/>
      <c r="F327" s="414"/>
    </row>
    <row r="328" spans="1:6" x14ac:dyDescent="0.25">
      <c r="A328" s="414"/>
      <c r="B328" s="414"/>
      <c r="C328" s="414"/>
      <c r="D328" s="415"/>
      <c r="E328" s="415"/>
      <c r="F328" s="414"/>
    </row>
    <row r="329" spans="1:6" x14ac:dyDescent="0.25">
      <c r="A329" s="414"/>
      <c r="B329" s="414"/>
      <c r="C329" s="414"/>
      <c r="D329" s="415"/>
      <c r="E329" s="415"/>
      <c r="F329" s="414"/>
    </row>
    <row r="330" spans="1:6" x14ac:dyDescent="0.25">
      <c r="A330" s="414"/>
      <c r="B330" s="414"/>
      <c r="C330" s="414"/>
      <c r="D330" s="415"/>
      <c r="E330" s="415"/>
      <c r="F330" s="414"/>
    </row>
    <row r="331" spans="1:6" x14ac:dyDescent="0.25">
      <c r="A331" s="414"/>
      <c r="B331" s="414"/>
      <c r="C331" s="414"/>
      <c r="D331" s="415"/>
      <c r="E331" s="415"/>
      <c r="F331" s="414"/>
    </row>
    <row r="332" spans="1:6" x14ac:dyDescent="0.25">
      <c r="A332" s="414"/>
      <c r="B332" s="414"/>
      <c r="C332" s="414"/>
      <c r="D332" s="415"/>
      <c r="E332" s="415"/>
      <c r="F332" s="414"/>
    </row>
    <row r="333" spans="1:6" x14ac:dyDescent="0.25">
      <c r="A333" s="414"/>
      <c r="B333" s="414"/>
      <c r="C333" s="414"/>
      <c r="D333" s="415"/>
      <c r="E333" s="415"/>
      <c r="F333" s="414"/>
    </row>
    <row r="334" spans="1:6" x14ac:dyDescent="0.25">
      <c r="A334" s="414"/>
      <c r="B334" s="414"/>
      <c r="C334" s="414"/>
      <c r="D334" s="415"/>
      <c r="E334" s="415"/>
      <c r="F334" s="414"/>
    </row>
    <row r="335" spans="1:6" x14ac:dyDescent="0.25">
      <c r="A335" s="414"/>
      <c r="B335" s="414"/>
      <c r="C335" s="414"/>
      <c r="D335" s="415"/>
      <c r="E335" s="415"/>
      <c r="F335" s="414"/>
    </row>
    <row r="336" spans="1:6" x14ac:dyDescent="0.25">
      <c r="A336" s="414"/>
      <c r="B336" s="414"/>
      <c r="C336" s="414"/>
      <c r="D336" s="415"/>
      <c r="E336" s="415"/>
      <c r="F336" s="414"/>
    </row>
    <row r="337" spans="1:6" x14ac:dyDescent="0.25">
      <c r="A337" s="414"/>
      <c r="B337" s="414"/>
      <c r="C337" s="414"/>
      <c r="D337" s="415"/>
      <c r="E337" s="415"/>
      <c r="F337" s="414"/>
    </row>
    <row r="338" spans="1:6" x14ac:dyDescent="0.25">
      <c r="A338" s="414"/>
      <c r="B338" s="414"/>
      <c r="C338" s="414"/>
      <c r="D338" s="415"/>
      <c r="E338" s="415"/>
      <c r="F338" s="414"/>
    </row>
    <row r="339" spans="1:6" x14ac:dyDescent="0.25">
      <c r="A339" s="414"/>
      <c r="B339" s="414"/>
      <c r="C339" s="414"/>
      <c r="D339" s="415"/>
      <c r="E339" s="415"/>
      <c r="F339" s="414"/>
    </row>
    <row r="340" spans="1:6" x14ac:dyDescent="0.25">
      <c r="A340" s="414"/>
      <c r="B340" s="414"/>
      <c r="C340" s="414"/>
      <c r="D340" s="415"/>
      <c r="E340" s="415"/>
      <c r="F340" s="414"/>
    </row>
    <row r="341" spans="1:6" x14ac:dyDescent="0.25">
      <c r="A341" s="414"/>
      <c r="B341" s="414"/>
      <c r="C341" s="414"/>
      <c r="D341" s="415"/>
      <c r="E341" s="415"/>
      <c r="F341" s="414"/>
    </row>
    <row r="342" spans="1:6" x14ac:dyDescent="0.25">
      <c r="A342" s="414"/>
      <c r="B342" s="414"/>
      <c r="C342" s="414"/>
      <c r="D342" s="415"/>
      <c r="E342" s="415"/>
      <c r="F342" s="414"/>
    </row>
    <row r="343" spans="1:6" x14ac:dyDescent="0.25">
      <c r="A343" s="414"/>
      <c r="B343" s="414"/>
      <c r="C343" s="414"/>
      <c r="D343" s="415"/>
      <c r="E343" s="415"/>
      <c r="F343" s="414"/>
    </row>
    <row r="344" spans="1:6" x14ac:dyDescent="0.25">
      <c r="A344" s="414"/>
      <c r="B344" s="414"/>
      <c r="C344" s="414"/>
      <c r="D344" s="415"/>
      <c r="E344" s="415"/>
      <c r="F344" s="414"/>
    </row>
    <row r="345" spans="1:6" x14ac:dyDescent="0.25">
      <c r="A345" s="414"/>
      <c r="B345" s="414"/>
      <c r="C345" s="414"/>
      <c r="D345" s="415"/>
      <c r="E345" s="415"/>
      <c r="F345" s="414"/>
    </row>
    <row r="346" spans="1:6" x14ac:dyDescent="0.25">
      <c r="A346" s="414"/>
      <c r="B346" s="414"/>
      <c r="C346" s="414"/>
      <c r="D346" s="415"/>
      <c r="E346" s="415"/>
      <c r="F346" s="414"/>
    </row>
    <row r="347" spans="1:6" x14ac:dyDescent="0.25">
      <c r="A347" s="414"/>
      <c r="B347" s="414"/>
      <c r="C347" s="414"/>
      <c r="D347" s="415"/>
      <c r="E347" s="415"/>
      <c r="F347" s="414"/>
    </row>
    <row r="348" spans="1:6" x14ac:dyDescent="0.25">
      <c r="A348" s="414"/>
      <c r="B348" s="414"/>
      <c r="C348" s="414"/>
      <c r="D348" s="415"/>
      <c r="E348" s="415"/>
      <c r="F348" s="414"/>
    </row>
    <row r="349" spans="1:6" x14ac:dyDescent="0.25">
      <c r="A349" s="414"/>
      <c r="B349" s="414"/>
      <c r="C349" s="414"/>
      <c r="D349" s="415"/>
      <c r="E349" s="415"/>
      <c r="F349" s="414"/>
    </row>
    <row r="350" spans="1:6" x14ac:dyDescent="0.25">
      <c r="A350" s="414"/>
      <c r="B350" s="414"/>
      <c r="C350" s="414"/>
      <c r="D350" s="415"/>
      <c r="E350" s="415"/>
      <c r="F350" s="414"/>
    </row>
    <row r="351" spans="1:6" x14ac:dyDescent="0.25">
      <c r="A351" s="414"/>
      <c r="B351" s="414"/>
      <c r="C351" s="414"/>
      <c r="D351" s="415"/>
      <c r="E351" s="415"/>
      <c r="F351" s="414"/>
    </row>
    <row r="352" spans="1:6" x14ac:dyDescent="0.25">
      <c r="A352" s="414"/>
      <c r="B352" s="414"/>
      <c r="C352" s="414"/>
      <c r="D352" s="415"/>
      <c r="E352" s="415"/>
      <c r="F352" s="414"/>
    </row>
    <row r="353" spans="1:6" x14ac:dyDescent="0.25">
      <c r="A353" s="414"/>
      <c r="B353" s="414"/>
      <c r="C353" s="414"/>
      <c r="D353" s="415"/>
      <c r="E353" s="415"/>
      <c r="F353" s="414"/>
    </row>
    <row r="354" spans="1:6" x14ac:dyDescent="0.25">
      <c r="A354" s="414"/>
      <c r="B354" s="414"/>
      <c r="C354" s="414"/>
      <c r="D354" s="415"/>
      <c r="E354" s="415"/>
      <c r="F354" s="414"/>
    </row>
    <row r="355" spans="1:6" x14ac:dyDescent="0.25">
      <c r="A355" s="414"/>
      <c r="B355" s="414"/>
      <c r="C355" s="414"/>
      <c r="D355" s="415"/>
      <c r="E355" s="415"/>
      <c r="F355" s="414"/>
    </row>
    <row r="356" spans="1:6" x14ac:dyDescent="0.25">
      <c r="A356" s="414"/>
      <c r="B356" s="414"/>
      <c r="C356" s="414"/>
      <c r="D356" s="415"/>
      <c r="E356" s="415"/>
      <c r="F356" s="414"/>
    </row>
    <row r="357" spans="1:6" x14ac:dyDescent="0.25">
      <c r="A357" s="414"/>
      <c r="B357" s="414"/>
      <c r="C357" s="414"/>
      <c r="D357" s="415"/>
      <c r="E357" s="415"/>
      <c r="F357" s="414"/>
    </row>
    <row r="358" spans="1:6" x14ac:dyDescent="0.25">
      <c r="A358" s="414"/>
      <c r="B358" s="414"/>
      <c r="C358" s="414"/>
      <c r="D358" s="415"/>
      <c r="E358" s="415"/>
      <c r="F358" s="414"/>
    </row>
    <row r="359" spans="1:6" x14ac:dyDescent="0.25">
      <c r="A359" s="414"/>
      <c r="B359" s="414"/>
      <c r="C359" s="414"/>
      <c r="D359" s="415"/>
      <c r="E359" s="415"/>
      <c r="F359" s="414"/>
    </row>
    <row r="360" spans="1:6" x14ac:dyDescent="0.25">
      <c r="A360" s="414"/>
      <c r="B360" s="414"/>
      <c r="C360" s="414"/>
      <c r="D360" s="415"/>
      <c r="E360" s="415"/>
      <c r="F360" s="414"/>
    </row>
    <row r="361" spans="1:6" x14ac:dyDescent="0.25">
      <c r="A361" s="414"/>
      <c r="B361" s="414"/>
      <c r="C361" s="414"/>
      <c r="D361" s="415"/>
      <c r="E361" s="415"/>
      <c r="F361" s="414"/>
    </row>
    <row r="362" spans="1:6" x14ac:dyDescent="0.25">
      <c r="A362" s="414"/>
      <c r="B362" s="414"/>
      <c r="C362" s="414"/>
      <c r="D362" s="415"/>
      <c r="E362" s="415"/>
      <c r="F362" s="414"/>
    </row>
    <row r="363" spans="1:6" x14ac:dyDescent="0.25">
      <c r="A363" s="414"/>
      <c r="B363" s="414"/>
      <c r="C363" s="414"/>
      <c r="D363" s="415"/>
      <c r="E363" s="415"/>
      <c r="F363" s="414"/>
    </row>
    <row r="364" spans="1:6" x14ac:dyDescent="0.25">
      <c r="A364" s="414"/>
      <c r="B364" s="414"/>
      <c r="C364" s="414"/>
      <c r="D364" s="415"/>
      <c r="E364" s="415"/>
      <c r="F364" s="414"/>
    </row>
    <row r="365" spans="1:6" x14ac:dyDescent="0.25">
      <c r="A365" s="414"/>
      <c r="B365" s="414"/>
      <c r="C365" s="414"/>
      <c r="D365" s="415"/>
      <c r="E365" s="415"/>
      <c r="F365" s="414"/>
    </row>
    <row r="366" spans="1:6" x14ac:dyDescent="0.25">
      <c r="A366" s="414"/>
      <c r="B366" s="414"/>
      <c r="C366" s="414"/>
      <c r="D366" s="415"/>
      <c r="E366" s="415"/>
      <c r="F366" s="414"/>
    </row>
    <row r="367" spans="1:6" x14ac:dyDescent="0.25">
      <c r="A367" s="414"/>
      <c r="B367" s="414"/>
      <c r="C367" s="414"/>
      <c r="D367" s="415"/>
      <c r="E367" s="415"/>
      <c r="F367" s="414"/>
    </row>
    <row r="368" spans="1:6" x14ac:dyDescent="0.25">
      <c r="A368" s="414"/>
      <c r="B368" s="414"/>
      <c r="C368" s="414"/>
      <c r="D368" s="415"/>
      <c r="E368" s="415"/>
      <c r="F368" s="414"/>
    </row>
    <row r="369" spans="1:6" x14ac:dyDescent="0.25">
      <c r="A369" s="414"/>
      <c r="B369" s="414"/>
      <c r="C369" s="414"/>
      <c r="D369" s="415"/>
      <c r="E369" s="415"/>
      <c r="F369" s="414"/>
    </row>
    <row r="370" spans="1:6" x14ac:dyDescent="0.25">
      <c r="A370" s="414"/>
      <c r="B370" s="414"/>
      <c r="C370" s="414"/>
      <c r="D370" s="415"/>
      <c r="E370" s="415"/>
      <c r="F370" s="414"/>
    </row>
    <row r="371" spans="1:6" x14ac:dyDescent="0.25">
      <c r="A371" s="414"/>
      <c r="B371" s="414"/>
      <c r="C371" s="414"/>
      <c r="D371" s="415"/>
      <c r="E371" s="415"/>
      <c r="F371" s="414"/>
    </row>
    <row r="372" spans="1:6" x14ac:dyDescent="0.25">
      <c r="A372" s="414"/>
      <c r="B372" s="414"/>
      <c r="C372" s="414"/>
      <c r="D372" s="415"/>
      <c r="E372" s="415"/>
      <c r="F372" s="414"/>
    </row>
    <row r="373" spans="1:6" x14ac:dyDescent="0.25">
      <c r="A373" s="414"/>
      <c r="B373" s="414"/>
      <c r="C373" s="414"/>
      <c r="D373" s="415"/>
      <c r="E373" s="415"/>
      <c r="F373" s="414"/>
    </row>
    <row r="374" spans="1:6" x14ac:dyDescent="0.25">
      <c r="A374" s="414"/>
      <c r="B374" s="414"/>
      <c r="C374" s="414"/>
      <c r="D374" s="415"/>
      <c r="E374" s="415"/>
      <c r="F374" s="414"/>
    </row>
    <row r="375" spans="1:6" x14ac:dyDescent="0.25">
      <c r="A375" s="414"/>
      <c r="B375" s="414"/>
      <c r="C375" s="414"/>
      <c r="D375" s="415"/>
      <c r="E375" s="415"/>
      <c r="F375" s="414"/>
    </row>
    <row r="376" spans="1:6" x14ac:dyDescent="0.25">
      <c r="A376" s="414"/>
      <c r="B376" s="414"/>
      <c r="C376" s="414"/>
      <c r="D376" s="415"/>
      <c r="E376" s="415"/>
      <c r="F376" s="414"/>
    </row>
    <row r="377" spans="1:6" x14ac:dyDescent="0.25">
      <c r="A377" s="414"/>
      <c r="B377" s="414"/>
      <c r="C377" s="414"/>
      <c r="D377" s="415"/>
      <c r="E377" s="415"/>
      <c r="F377" s="414"/>
    </row>
    <row r="378" spans="1:6" x14ac:dyDescent="0.25">
      <c r="A378" s="414"/>
      <c r="B378" s="414"/>
      <c r="C378" s="414"/>
      <c r="D378" s="415"/>
      <c r="E378" s="415"/>
      <c r="F378" s="414"/>
    </row>
    <row r="379" spans="1:6" x14ac:dyDescent="0.25">
      <c r="A379" s="414"/>
      <c r="B379" s="414"/>
      <c r="C379" s="414"/>
      <c r="D379" s="415"/>
      <c r="E379" s="415"/>
      <c r="F379" s="414"/>
    </row>
    <row r="380" spans="1:6" x14ac:dyDescent="0.25">
      <c r="A380" s="414"/>
      <c r="B380" s="414"/>
      <c r="C380" s="414"/>
      <c r="D380" s="415"/>
      <c r="E380" s="415"/>
      <c r="F380" s="414"/>
    </row>
    <row r="381" spans="1:6" x14ac:dyDescent="0.25">
      <c r="A381" s="414"/>
      <c r="B381" s="414"/>
      <c r="C381" s="414"/>
      <c r="D381" s="415"/>
      <c r="E381" s="415"/>
      <c r="F381" s="414"/>
    </row>
    <row r="382" spans="1:6" x14ac:dyDescent="0.25">
      <c r="A382" s="414"/>
      <c r="B382" s="414"/>
      <c r="C382" s="414"/>
      <c r="D382" s="415"/>
      <c r="E382" s="415"/>
      <c r="F382" s="414"/>
    </row>
    <row r="383" spans="1:6" x14ac:dyDescent="0.25">
      <c r="A383" s="414"/>
      <c r="B383" s="414"/>
      <c r="C383" s="414"/>
      <c r="D383" s="415"/>
      <c r="E383" s="415"/>
      <c r="F383" s="414"/>
    </row>
    <row r="384" spans="1:6" x14ac:dyDescent="0.25">
      <c r="A384" s="414"/>
      <c r="B384" s="414"/>
      <c r="C384" s="414"/>
      <c r="D384" s="415"/>
      <c r="E384" s="415"/>
      <c r="F384" s="414"/>
    </row>
    <row r="385" spans="1:6" x14ac:dyDescent="0.25">
      <c r="A385" s="414"/>
      <c r="B385" s="414"/>
      <c r="C385" s="414"/>
      <c r="D385" s="415"/>
      <c r="E385" s="415"/>
      <c r="F385" s="414"/>
    </row>
    <row r="386" spans="1:6" x14ac:dyDescent="0.25">
      <c r="A386" s="414"/>
      <c r="B386" s="414"/>
      <c r="C386" s="414"/>
      <c r="D386" s="415"/>
      <c r="E386" s="415"/>
      <c r="F386" s="414"/>
    </row>
    <row r="387" spans="1:6" x14ac:dyDescent="0.25">
      <c r="A387" s="414"/>
      <c r="B387" s="414"/>
      <c r="C387" s="414"/>
      <c r="D387" s="415"/>
      <c r="E387" s="415"/>
      <c r="F387" s="414"/>
    </row>
    <row r="388" spans="1:6" x14ac:dyDescent="0.25">
      <c r="A388" s="414"/>
      <c r="B388" s="414"/>
      <c r="C388" s="414"/>
      <c r="D388" s="415"/>
      <c r="E388" s="415"/>
      <c r="F388" s="414"/>
    </row>
    <row r="389" spans="1:6" x14ac:dyDescent="0.25">
      <c r="A389" s="414"/>
      <c r="B389" s="414"/>
      <c r="C389" s="414"/>
      <c r="D389" s="415"/>
      <c r="E389" s="415"/>
      <c r="F389" s="414"/>
    </row>
    <row r="390" spans="1:6" x14ac:dyDescent="0.25">
      <c r="A390" s="414"/>
      <c r="B390" s="414"/>
      <c r="C390" s="414"/>
      <c r="D390" s="415"/>
      <c r="E390" s="415"/>
      <c r="F390" s="414"/>
    </row>
    <row r="391" spans="1:6" x14ac:dyDescent="0.25">
      <c r="A391" s="414"/>
      <c r="B391" s="414"/>
      <c r="C391" s="414"/>
      <c r="D391" s="415"/>
      <c r="E391" s="415"/>
      <c r="F391" s="414"/>
    </row>
    <row r="392" spans="1:6" x14ac:dyDescent="0.25">
      <c r="A392" s="414"/>
      <c r="B392" s="414"/>
      <c r="C392" s="414"/>
      <c r="D392" s="415"/>
      <c r="E392" s="415"/>
      <c r="F392" s="414"/>
    </row>
    <row r="393" spans="1:6" x14ac:dyDescent="0.25">
      <c r="A393" s="414"/>
      <c r="B393" s="414"/>
      <c r="C393" s="414"/>
      <c r="D393" s="415"/>
      <c r="E393" s="415"/>
      <c r="F393" s="414"/>
    </row>
    <row r="394" spans="1:6" x14ac:dyDescent="0.25">
      <c r="A394" s="414"/>
      <c r="B394" s="414"/>
      <c r="C394" s="414"/>
      <c r="D394" s="415"/>
      <c r="E394" s="415"/>
      <c r="F394" s="414"/>
    </row>
    <row r="395" spans="1:6" x14ac:dyDescent="0.25">
      <c r="A395" s="414"/>
      <c r="B395" s="414"/>
      <c r="C395" s="414"/>
      <c r="D395" s="415"/>
      <c r="E395" s="415"/>
      <c r="F395" s="414"/>
    </row>
    <row r="396" spans="1:6" x14ac:dyDescent="0.25">
      <c r="A396" s="414"/>
      <c r="B396" s="414"/>
      <c r="C396" s="414"/>
      <c r="D396" s="415"/>
      <c r="E396" s="415"/>
      <c r="F396" s="414"/>
    </row>
    <row r="397" spans="1:6" x14ac:dyDescent="0.25">
      <c r="A397" s="414"/>
      <c r="B397" s="414"/>
      <c r="C397" s="414"/>
      <c r="D397" s="415"/>
      <c r="E397" s="415"/>
      <c r="F397" s="414"/>
    </row>
    <row r="398" spans="1:6" x14ac:dyDescent="0.25">
      <c r="A398" s="414"/>
      <c r="B398" s="414"/>
      <c r="C398" s="414"/>
      <c r="D398" s="415"/>
      <c r="E398" s="415"/>
      <c r="F398" s="414"/>
    </row>
    <row r="399" spans="1:6" x14ac:dyDescent="0.25">
      <c r="A399" s="414"/>
      <c r="B399" s="414"/>
      <c r="C399" s="414"/>
      <c r="D399" s="415"/>
      <c r="E399" s="415"/>
      <c r="F399" s="414"/>
    </row>
    <row r="400" spans="1:6" x14ac:dyDescent="0.25">
      <c r="A400" s="414"/>
      <c r="B400" s="414"/>
      <c r="C400" s="414"/>
      <c r="D400" s="415"/>
      <c r="E400" s="415"/>
      <c r="F400" s="414"/>
    </row>
    <row r="401" spans="1:6" x14ac:dyDescent="0.25">
      <c r="A401" s="414"/>
      <c r="B401" s="414"/>
      <c r="C401" s="414"/>
      <c r="D401" s="415"/>
      <c r="E401" s="415"/>
      <c r="F401" s="414"/>
    </row>
    <row r="402" spans="1:6" x14ac:dyDescent="0.25">
      <c r="A402" s="414"/>
      <c r="B402" s="414"/>
      <c r="C402" s="414"/>
      <c r="D402" s="415"/>
      <c r="E402" s="415"/>
      <c r="F402" s="414"/>
    </row>
    <row r="403" spans="1:6" x14ac:dyDescent="0.25">
      <c r="A403" s="414"/>
      <c r="B403" s="414"/>
      <c r="C403" s="414"/>
      <c r="D403" s="415"/>
      <c r="E403" s="415"/>
      <c r="F403" s="414"/>
    </row>
    <row r="404" spans="1:6" x14ac:dyDescent="0.25">
      <c r="A404" s="414"/>
      <c r="B404" s="414"/>
      <c r="C404" s="414"/>
      <c r="D404" s="415"/>
      <c r="E404" s="415"/>
      <c r="F404" s="414"/>
    </row>
    <row r="405" spans="1:6" x14ac:dyDescent="0.25">
      <c r="A405" s="414"/>
      <c r="B405" s="414"/>
      <c r="C405" s="414"/>
      <c r="D405" s="415"/>
      <c r="E405" s="415"/>
      <c r="F405" s="414"/>
    </row>
    <row r="406" spans="1:6" x14ac:dyDescent="0.25">
      <c r="A406" s="414"/>
      <c r="B406" s="414"/>
      <c r="C406" s="414"/>
      <c r="D406" s="415"/>
      <c r="E406" s="415"/>
      <c r="F406" s="414"/>
    </row>
    <row r="407" spans="1:6" x14ac:dyDescent="0.25">
      <c r="A407" s="414"/>
      <c r="B407" s="414"/>
      <c r="C407" s="414"/>
      <c r="D407" s="415"/>
      <c r="E407" s="415"/>
      <c r="F407" s="414"/>
    </row>
    <row r="408" spans="1:6" x14ac:dyDescent="0.25">
      <c r="A408" s="414"/>
      <c r="B408" s="414"/>
      <c r="C408" s="414"/>
      <c r="D408" s="415"/>
      <c r="E408" s="415"/>
      <c r="F408" s="414"/>
    </row>
    <row r="409" spans="1:6" x14ac:dyDescent="0.25">
      <c r="A409" s="414"/>
      <c r="B409" s="414"/>
      <c r="C409" s="414"/>
      <c r="D409" s="415"/>
      <c r="E409" s="415"/>
      <c r="F409" s="414"/>
    </row>
    <row r="410" spans="1:6" x14ac:dyDescent="0.25">
      <c r="A410" s="414"/>
      <c r="B410" s="414"/>
      <c r="C410" s="414"/>
      <c r="D410" s="415"/>
      <c r="E410" s="415"/>
      <c r="F410" s="414"/>
    </row>
    <row r="411" spans="1:6" x14ac:dyDescent="0.25">
      <c r="A411" s="414"/>
      <c r="B411" s="414"/>
      <c r="C411" s="414"/>
      <c r="D411" s="415"/>
      <c r="E411" s="415"/>
      <c r="F411" s="414"/>
    </row>
    <row r="412" spans="1:6" x14ac:dyDescent="0.25">
      <c r="A412" s="414"/>
      <c r="B412" s="414"/>
      <c r="C412" s="414"/>
      <c r="D412" s="415"/>
      <c r="E412" s="415"/>
      <c r="F412" s="414"/>
    </row>
    <row r="413" spans="1:6" x14ac:dyDescent="0.25">
      <c r="A413" s="414"/>
      <c r="B413" s="414"/>
      <c r="C413" s="414"/>
      <c r="D413" s="415"/>
      <c r="E413" s="415"/>
      <c r="F413" s="414"/>
    </row>
    <row r="414" spans="1:6" x14ac:dyDescent="0.25">
      <c r="A414" s="414"/>
      <c r="B414" s="414"/>
      <c r="C414" s="414"/>
      <c r="D414" s="415"/>
      <c r="E414" s="415"/>
      <c r="F414" s="414"/>
    </row>
    <row r="415" spans="1:6" x14ac:dyDescent="0.25">
      <c r="A415" s="414"/>
      <c r="B415" s="414"/>
      <c r="C415" s="414"/>
      <c r="D415" s="415"/>
      <c r="E415" s="415"/>
      <c r="F415" s="414"/>
    </row>
    <row r="416" spans="1:6" x14ac:dyDescent="0.25">
      <c r="A416" s="414"/>
      <c r="B416" s="414"/>
      <c r="C416" s="414"/>
      <c r="D416" s="415"/>
      <c r="E416" s="415"/>
      <c r="F416" s="414"/>
    </row>
    <row r="417" spans="1:6" x14ac:dyDescent="0.25">
      <c r="A417" s="414"/>
      <c r="B417" s="414"/>
      <c r="C417" s="414"/>
      <c r="D417" s="415"/>
      <c r="E417" s="415"/>
      <c r="F417" s="414"/>
    </row>
    <row r="418" spans="1:6" x14ac:dyDescent="0.25">
      <c r="A418" s="414"/>
      <c r="B418" s="414"/>
      <c r="C418" s="414"/>
      <c r="D418" s="415"/>
      <c r="E418" s="415"/>
      <c r="F418" s="414"/>
    </row>
    <row r="419" spans="1:6" x14ac:dyDescent="0.25">
      <c r="A419" s="414"/>
      <c r="B419" s="414"/>
      <c r="C419" s="414"/>
      <c r="D419" s="415"/>
      <c r="E419" s="415"/>
      <c r="F419" s="414"/>
    </row>
    <row r="420" spans="1:6" x14ac:dyDescent="0.25">
      <c r="A420" s="414"/>
      <c r="B420" s="414"/>
      <c r="C420" s="414"/>
      <c r="D420" s="415"/>
      <c r="E420" s="415"/>
      <c r="F420" s="414"/>
    </row>
    <row r="421" spans="1:6" x14ac:dyDescent="0.25">
      <c r="A421" s="414"/>
      <c r="B421" s="414"/>
      <c r="C421" s="414"/>
      <c r="D421" s="415"/>
      <c r="E421" s="415"/>
      <c r="F421" s="414"/>
    </row>
    <row r="422" spans="1:6" x14ac:dyDescent="0.25">
      <c r="A422" s="414"/>
      <c r="B422" s="414"/>
      <c r="C422" s="414"/>
      <c r="D422" s="415"/>
      <c r="E422" s="415"/>
      <c r="F422" s="414"/>
    </row>
    <row r="423" spans="1:6" x14ac:dyDescent="0.25">
      <c r="A423" s="414"/>
      <c r="B423" s="414"/>
      <c r="C423" s="414"/>
      <c r="D423" s="415"/>
      <c r="E423" s="415"/>
      <c r="F423" s="414"/>
    </row>
    <row r="424" spans="1:6" x14ac:dyDescent="0.25">
      <c r="A424" s="414"/>
      <c r="B424" s="414"/>
      <c r="C424" s="414"/>
      <c r="D424" s="415"/>
      <c r="E424" s="415"/>
      <c r="F424" s="414"/>
    </row>
    <row r="425" spans="1:6" x14ac:dyDescent="0.25">
      <c r="A425" s="414"/>
      <c r="B425" s="414"/>
      <c r="C425" s="414"/>
      <c r="D425" s="415"/>
      <c r="E425" s="415"/>
      <c r="F425" s="414"/>
    </row>
    <row r="426" spans="1:6" x14ac:dyDescent="0.25">
      <c r="A426" s="414"/>
      <c r="B426" s="414"/>
      <c r="C426" s="414"/>
      <c r="D426" s="415"/>
      <c r="E426" s="415"/>
      <c r="F426" s="414"/>
    </row>
    <row r="427" spans="1:6" x14ac:dyDescent="0.25">
      <c r="A427" s="414"/>
      <c r="B427" s="414"/>
      <c r="C427" s="414"/>
      <c r="D427" s="415"/>
      <c r="E427" s="415"/>
      <c r="F427" s="414"/>
    </row>
    <row r="428" spans="1:6" x14ac:dyDescent="0.25">
      <c r="A428" s="414"/>
      <c r="B428" s="414"/>
      <c r="C428" s="414"/>
      <c r="D428" s="415"/>
      <c r="E428" s="415"/>
      <c r="F428" s="414"/>
    </row>
    <row r="429" spans="1:6" x14ac:dyDescent="0.25">
      <c r="A429" s="414"/>
      <c r="B429" s="414"/>
      <c r="C429" s="414"/>
      <c r="D429" s="415"/>
      <c r="E429" s="415"/>
      <c r="F429" s="414"/>
    </row>
    <row r="430" spans="1:6" x14ac:dyDescent="0.25">
      <c r="A430" s="414"/>
      <c r="B430" s="414"/>
      <c r="C430" s="414"/>
      <c r="D430" s="415"/>
      <c r="E430" s="415"/>
      <c r="F430" s="414"/>
    </row>
    <row r="431" spans="1:6" x14ac:dyDescent="0.25">
      <c r="A431" s="414"/>
      <c r="B431" s="414"/>
      <c r="C431" s="414"/>
      <c r="D431" s="415"/>
      <c r="E431" s="415"/>
      <c r="F431" s="414"/>
    </row>
    <row r="432" spans="1:6" x14ac:dyDescent="0.25">
      <c r="A432" s="414"/>
      <c r="B432" s="414"/>
      <c r="C432" s="414"/>
      <c r="D432" s="415"/>
      <c r="E432" s="415"/>
      <c r="F432" s="414"/>
    </row>
    <row r="433" spans="1:6" x14ac:dyDescent="0.25">
      <c r="A433" s="414"/>
      <c r="B433" s="414"/>
      <c r="C433" s="414"/>
      <c r="D433" s="415"/>
      <c r="E433" s="415"/>
      <c r="F433" s="414"/>
    </row>
    <row r="434" spans="1:6" x14ac:dyDescent="0.25">
      <c r="A434" s="414"/>
      <c r="B434" s="414"/>
      <c r="C434" s="414"/>
      <c r="D434" s="415"/>
      <c r="E434" s="415"/>
      <c r="F434" s="414"/>
    </row>
    <row r="435" spans="1:6" x14ac:dyDescent="0.25">
      <c r="A435" s="414"/>
      <c r="B435" s="414"/>
      <c r="C435" s="414"/>
      <c r="D435" s="415"/>
      <c r="E435" s="415"/>
      <c r="F435" s="414"/>
    </row>
    <row r="436" spans="1:6" x14ac:dyDescent="0.25">
      <c r="A436" s="414"/>
      <c r="B436" s="414"/>
      <c r="C436" s="414"/>
      <c r="D436" s="415"/>
      <c r="E436" s="415"/>
      <c r="F436" s="414"/>
    </row>
    <row r="437" spans="1:6" x14ac:dyDescent="0.25">
      <c r="A437" s="414"/>
      <c r="B437" s="414"/>
      <c r="C437" s="414"/>
      <c r="D437" s="415"/>
      <c r="E437" s="415"/>
      <c r="F437" s="414"/>
    </row>
    <row r="438" spans="1:6" x14ac:dyDescent="0.25">
      <c r="A438" s="414"/>
      <c r="B438" s="414"/>
      <c r="C438" s="414"/>
      <c r="D438" s="415"/>
      <c r="E438" s="415"/>
      <c r="F438" s="414"/>
    </row>
    <row r="439" spans="1:6" x14ac:dyDescent="0.25">
      <c r="A439" s="414"/>
      <c r="B439" s="414"/>
      <c r="C439" s="414"/>
      <c r="D439" s="415"/>
      <c r="E439" s="415"/>
      <c r="F439" s="414"/>
    </row>
    <row r="440" spans="1:6" x14ac:dyDescent="0.25">
      <c r="A440" s="414"/>
      <c r="B440" s="414"/>
      <c r="C440" s="414"/>
      <c r="D440" s="415"/>
      <c r="E440" s="415"/>
      <c r="F440" s="414"/>
    </row>
    <row r="441" spans="1:6" x14ac:dyDescent="0.25">
      <c r="A441" s="414"/>
      <c r="B441" s="414"/>
      <c r="C441" s="414"/>
      <c r="D441" s="415"/>
      <c r="E441" s="415"/>
      <c r="F441" s="414"/>
    </row>
    <row r="442" spans="1:6" x14ac:dyDescent="0.25">
      <c r="A442" s="414"/>
      <c r="B442" s="414"/>
      <c r="C442" s="414"/>
      <c r="D442" s="415"/>
      <c r="E442" s="415"/>
      <c r="F442" s="414"/>
    </row>
    <row r="443" spans="1:6" x14ac:dyDescent="0.25">
      <c r="A443" s="414"/>
      <c r="B443" s="414"/>
      <c r="C443" s="414"/>
      <c r="D443" s="415"/>
      <c r="E443" s="415"/>
      <c r="F443" s="414"/>
    </row>
    <row r="444" spans="1:6" x14ac:dyDescent="0.25">
      <c r="A444" s="414"/>
      <c r="B444" s="414"/>
      <c r="C444" s="414"/>
      <c r="D444" s="415"/>
      <c r="E444" s="415"/>
      <c r="F444" s="414"/>
    </row>
    <row r="445" spans="1:6" x14ac:dyDescent="0.25">
      <c r="A445" s="414"/>
      <c r="B445" s="414"/>
      <c r="C445" s="414"/>
      <c r="D445" s="415"/>
      <c r="E445" s="415"/>
      <c r="F445" s="414"/>
    </row>
    <row r="446" spans="1:6" x14ac:dyDescent="0.25">
      <c r="A446" s="414"/>
      <c r="B446" s="414"/>
      <c r="C446" s="414"/>
      <c r="D446" s="415"/>
      <c r="E446" s="415"/>
      <c r="F446" s="414"/>
    </row>
    <row r="447" spans="1:6" x14ac:dyDescent="0.25">
      <c r="A447" s="414"/>
      <c r="B447" s="414"/>
      <c r="C447" s="414"/>
      <c r="D447" s="415"/>
      <c r="E447" s="415"/>
      <c r="F447" s="414"/>
    </row>
    <row r="448" spans="1:6" x14ac:dyDescent="0.25">
      <c r="A448" s="414"/>
      <c r="B448" s="414"/>
      <c r="C448" s="414"/>
      <c r="D448" s="415"/>
      <c r="E448" s="415"/>
      <c r="F448" s="414"/>
    </row>
    <row r="449" spans="1:6" x14ac:dyDescent="0.25">
      <c r="A449" s="414"/>
      <c r="B449" s="414"/>
      <c r="C449" s="414"/>
      <c r="D449" s="415"/>
      <c r="E449" s="415"/>
      <c r="F449" s="414"/>
    </row>
    <row r="450" spans="1:6" x14ac:dyDescent="0.25">
      <c r="A450" s="414"/>
      <c r="B450" s="414"/>
      <c r="C450" s="414"/>
      <c r="D450" s="415"/>
      <c r="E450" s="415"/>
      <c r="F450" s="414"/>
    </row>
    <row r="451" spans="1:6" x14ac:dyDescent="0.25">
      <c r="A451" s="414"/>
      <c r="B451" s="414"/>
      <c r="C451" s="414"/>
      <c r="D451" s="415"/>
      <c r="E451" s="415"/>
      <c r="F451" s="414"/>
    </row>
    <row r="452" spans="1:6" x14ac:dyDescent="0.25">
      <c r="A452" s="414"/>
      <c r="B452" s="414"/>
      <c r="C452" s="414"/>
      <c r="D452" s="415"/>
      <c r="E452" s="415"/>
      <c r="F452" s="414"/>
    </row>
    <row r="453" spans="1:6" x14ac:dyDescent="0.25">
      <c r="A453" s="414"/>
      <c r="B453" s="414"/>
      <c r="C453" s="414"/>
      <c r="D453" s="415"/>
      <c r="E453" s="415"/>
      <c r="F453" s="414"/>
    </row>
    <row r="454" spans="1:6" x14ac:dyDescent="0.25">
      <c r="A454" s="414"/>
      <c r="B454" s="414"/>
      <c r="C454" s="414"/>
      <c r="D454" s="415"/>
      <c r="E454" s="415"/>
      <c r="F454" s="414"/>
    </row>
    <row r="455" spans="1:6" x14ac:dyDescent="0.25">
      <c r="A455" s="414"/>
      <c r="B455" s="414"/>
      <c r="C455" s="414"/>
      <c r="D455" s="415"/>
      <c r="E455" s="415"/>
      <c r="F455" s="414"/>
    </row>
    <row r="456" spans="1:6" x14ac:dyDescent="0.25">
      <c r="A456" s="414"/>
      <c r="B456" s="414"/>
      <c r="C456" s="414"/>
      <c r="D456" s="415"/>
      <c r="E456" s="415"/>
      <c r="F456" s="414"/>
    </row>
    <row r="457" spans="1:6" x14ac:dyDescent="0.25">
      <c r="A457" s="414"/>
      <c r="B457" s="414"/>
      <c r="C457" s="414"/>
      <c r="D457" s="415"/>
      <c r="E457" s="415"/>
      <c r="F457" s="414"/>
    </row>
    <row r="458" spans="1:6" x14ac:dyDescent="0.25">
      <c r="A458" s="414"/>
      <c r="B458" s="414"/>
      <c r="C458" s="414"/>
      <c r="D458" s="415"/>
      <c r="E458" s="415"/>
      <c r="F458" s="414"/>
    </row>
    <row r="459" spans="1:6" x14ac:dyDescent="0.25">
      <c r="A459" s="414"/>
      <c r="B459" s="414"/>
      <c r="C459" s="414"/>
      <c r="D459" s="415"/>
      <c r="E459" s="415"/>
      <c r="F459" s="414"/>
    </row>
    <row r="460" spans="1:6" x14ac:dyDescent="0.25">
      <c r="A460" s="414"/>
      <c r="B460" s="414"/>
      <c r="C460" s="414"/>
      <c r="D460" s="415"/>
      <c r="E460" s="415"/>
      <c r="F460" s="414"/>
    </row>
    <row r="461" spans="1:6" x14ac:dyDescent="0.25">
      <c r="A461" s="414"/>
      <c r="B461" s="414"/>
      <c r="C461" s="414"/>
      <c r="D461" s="415"/>
      <c r="E461" s="415"/>
      <c r="F461" s="414"/>
    </row>
    <row r="462" spans="1:6" x14ac:dyDescent="0.25">
      <c r="A462" s="414"/>
      <c r="B462" s="414"/>
      <c r="C462" s="414"/>
      <c r="D462" s="415"/>
      <c r="E462" s="415"/>
      <c r="F462" s="414"/>
    </row>
    <row r="463" spans="1:6" x14ac:dyDescent="0.25">
      <c r="A463" s="414"/>
      <c r="B463" s="414"/>
      <c r="C463" s="414"/>
      <c r="D463" s="415"/>
      <c r="E463" s="415"/>
      <c r="F463" s="414"/>
    </row>
    <row r="464" spans="1:6" x14ac:dyDescent="0.25">
      <c r="A464" s="414"/>
      <c r="B464" s="414"/>
      <c r="C464" s="414"/>
      <c r="D464" s="415"/>
      <c r="E464" s="415"/>
      <c r="F464" s="414"/>
    </row>
    <row r="465" spans="1:6" x14ac:dyDescent="0.25">
      <c r="A465" s="414"/>
      <c r="B465" s="414"/>
      <c r="C465" s="414"/>
      <c r="D465" s="415"/>
      <c r="E465" s="415"/>
      <c r="F465" s="414"/>
    </row>
    <row r="466" spans="1:6" x14ac:dyDescent="0.25">
      <c r="A466" s="414"/>
      <c r="B466" s="414"/>
      <c r="C466" s="414"/>
      <c r="D466" s="415"/>
      <c r="E466" s="415"/>
      <c r="F466" s="414"/>
    </row>
    <row r="467" spans="1:6" x14ac:dyDescent="0.25">
      <c r="A467" s="414"/>
      <c r="B467" s="414"/>
      <c r="C467" s="414"/>
      <c r="D467" s="415"/>
      <c r="E467" s="415"/>
      <c r="F467" s="414"/>
    </row>
    <row r="468" spans="1:6" x14ac:dyDescent="0.25">
      <c r="A468" s="414"/>
      <c r="B468" s="414"/>
      <c r="C468" s="414"/>
      <c r="D468" s="415"/>
      <c r="E468" s="415"/>
      <c r="F468" s="414"/>
    </row>
    <row r="469" spans="1:6" x14ac:dyDescent="0.25">
      <c r="A469" s="414"/>
      <c r="B469" s="414"/>
      <c r="C469" s="414"/>
      <c r="D469" s="415"/>
      <c r="E469" s="415"/>
      <c r="F469" s="414"/>
    </row>
    <row r="470" spans="1:6" x14ac:dyDescent="0.25">
      <c r="A470" s="414"/>
      <c r="B470" s="414"/>
      <c r="C470" s="414"/>
      <c r="D470" s="415"/>
      <c r="E470" s="415"/>
      <c r="F470" s="414"/>
    </row>
    <row r="471" spans="1:6" x14ac:dyDescent="0.25">
      <c r="A471" s="414"/>
      <c r="B471" s="414"/>
      <c r="C471" s="414"/>
      <c r="D471" s="415"/>
      <c r="E471" s="415"/>
      <c r="F471" s="414"/>
    </row>
    <row r="472" spans="1:6" x14ac:dyDescent="0.25">
      <c r="A472" s="414"/>
      <c r="B472" s="414"/>
      <c r="C472" s="414"/>
      <c r="D472" s="415"/>
      <c r="E472" s="415"/>
      <c r="F472" s="414"/>
    </row>
    <row r="473" spans="1:6" x14ac:dyDescent="0.25">
      <c r="A473" s="414"/>
      <c r="B473" s="414"/>
      <c r="C473" s="414"/>
      <c r="D473" s="415"/>
      <c r="E473" s="415"/>
      <c r="F473" s="414"/>
    </row>
    <row r="474" spans="1:6" x14ac:dyDescent="0.25">
      <c r="A474" s="414"/>
      <c r="B474" s="414"/>
      <c r="C474" s="414"/>
      <c r="D474" s="415"/>
      <c r="E474" s="415"/>
      <c r="F474" s="414"/>
    </row>
    <row r="475" spans="1:6" x14ac:dyDescent="0.25">
      <c r="A475" s="414"/>
      <c r="B475" s="414"/>
      <c r="C475" s="414"/>
      <c r="D475" s="415"/>
      <c r="E475" s="415"/>
      <c r="F475" s="414"/>
    </row>
    <row r="476" spans="1:6" x14ac:dyDescent="0.25">
      <c r="A476" s="414"/>
      <c r="B476" s="414"/>
      <c r="C476" s="414"/>
      <c r="D476" s="415"/>
      <c r="E476" s="415"/>
      <c r="F476" s="414"/>
    </row>
    <row r="477" spans="1:6" x14ac:dyDescent="0.25">
      <c r="A477" s="414"/>
      <c r="B477" s="414"/>
      <c r="C477" s="414"/>
      <c r="D477" s="415"/>
      <c r="E477" s="415"/>
      <c r="F477" s="414"/>
    </row>
    <row r="478" spans="1:6" x14ac:dyDescent="0.25">
      <c r="A478" s="414"/>
      <c r="B478" s="414"/>
      <c r="C478" s="414"/>
      <c r="D478" s="415"/>
      <c r="E478" s="415"/>
      <c r="F478" s="414"/>
    </row>
    <row r="479" spans="1:6" x14ac:dyDescent="0.25">
      <c r="A479" s="414"/>
      <c r="B479" s="414"/>
      <c r="C479" s="414"/>
      <c r="D479" s="415"/>
      <c r="E479" s="415"/>
      <c r="F479" s="414"/>
    </row>
    <row r="480" spans="1:6" x14ac:dyDescent="0.25">
      <c r="A480" s="414"/>
      <c r="B480" s="414"/>
      <c r="C480" s="414"/>
      <c r="D480" s="415"/>
      <c r="E480" s="415"/>
      <c r="F480" s="414"/>
    </row>
    <row r="481" spans="1:6" x14ac:dyDescent="0.25">
      <c r="A481" s="414"/>
      <c r="B481" s="414"/>
      <c r="C481" s="414"/>
      <c r="D481" s="415"/>
      <c r="E481" s="415"/>
      <c r="F481" s="414"/>
    </row>
    <row r="482" spans="1:6" x14ac:dyDescent="0.25">
      <c r="A482" s="414"/>
      <c r="B482" s="414"/>
      <c r="C482" s="414"/>
      <c r="D482" s="415"/>
      <c r="E482" s="415"/>
      <c r="F482" s="414"/>
    </row>
    <row r="483" spans="1:6" x14ac:dyDescent="0.25">
      <c r="A483" s="414"/>
      <c r="B483" s="414"/>
      <c r="C483" s="414"/>
      <c r="D483" s="415"/>
      <c r="E483" s="415"/>
      <c r="F483" s="414"/>
    </row>
    <row r="484" spans="1:6" x14ac:dyDescent="0.25">
      <c r="A484" s="414"/>
      <c r="B484" s="414"/>
      <c r="C484" s="414"/>
      <c r="D484" s="415"/>
      <c r="E484" s="415"/>
      <c r="F484" s="414"/>
    </row>
    <row r="485" spans="1:6" x14ac:dyDescent="0.25">
      <c r="A485" s="414"/>
      <c r="B485" s="414"/>
      <c r="C485" s="414"/>
      <c r="D485" s="415"/>
      <c r="E485" s="415"/>
      <c r="F485" s="414"/>
    </row>
    <row r="486" spans="1:6" x14ac:dyDescent="0.25">
      <c r="A486" s="414"/>
      <c r="B486" s="414"/>
      <c r="C486" s="414"/>
      <c r="D486" s="415"/>
      <c r="E486" s="415"/>
      <c r="F486" s="414"/>
    </row>
    <row r="487" spans="1:6" x14ac:dyDescent="0.25">
      <c r="A487" s="414"/>
      <c r="B487" s="414"/>
      <c r="C487" s="414"/>
      <c r="D487" s="415"/>
      <c r="E487" s="415"/>
      <c r="F487" s="414"/>
    </row>
    <row r="488" spans="1:6" x14ac:dyDescent="0.25">
      <c r="A488" s="414"/>
      <c r="B488" s="414"/>
      <c r="C488" s="414"/>
      <c r="D488" s="415"/>
      <c r="E488" s="415"/>
      <c r="F488" s="414"/>
    </row>
    <row r="489" spans="1:6" x14ac:dyDescent="0.25">
      <c r="A489" s="414"/>
      <c r="B489" s="414"/>
      <c r="C489" s="414"/>
      <c r="D489" s="415"/>
      <c r="E489" s="415"/>
      <c r="F489" s="414"/>
    </row>
    <row r="490" spans="1:6" x14ac:dyDescent="0.25">
      <c r="A490" s="414"/>
      <c r="B490" s="414"/>
      <c r="C490" s="414"/>
      <c r="D490" s="415"/>
      <c r="E490" s="415"/>
      <c r="F490" s="414"/>
    </row>
    <row r="491" spans="1:6" x14ac:dyDescent="0.25">
      <c r="A491" s="414"/>
      <c r="B491" s="414"/>
      <c r="C491" s="414"/>
      <c r="D491" s="415"/>
      <c r="E491" s="415"/>
      <c r="F491" s="414"/>
    </row>
    <row r="492" spans="1:6" x14ac:dyDescent="0.25">
      <c r="A492" s="414"/>
      <c r="B492" s="414"/>
      <c r="C492" s="414"/>
      <c r="D492" s="415"/>
      <c r="E492" s="415"/>
      <c r="F492" s="414"/>
    </row>
    <row r="493" spans="1:6" x14ac:dyDescent="0.25">
      <c r="A493" s="414"/>
      <c r="B493" s="414"/>
      <c r="C493" s="414"/>
      <c r="D493" s="415"/>
      <c r="E493" s="415"/>
      <c r="F493" s="414"/>
    </row>
    <row r="494" spans="1:6" x14ac:dyDescent="0.25">
      <c r="A494" s="414"/>
      <c r="B494" s="414"/>
      <c r="C494" s="414"/>
      <c r="D494" s="415"/>
      <c r="E494" s="415"/>
      <c r="F494" s="414"/>
    </row>
    <row r="495" spans="1:6" x14ac:dyDescent="0.25">
      <c r="A495" s="414"/>
      <c r="B495" s="414"/>
      <c r="C495" s="414"/>
      <c r="D495" s="415"/>
      <c r="E495" s="415"/>
      <c r="F495" s="414"/>
    </row>
    <row r="496" spans="1:6" x14ac:dyDescent="0.25">
      <c r="A496" s="414"/>
      <c r="B496" s="414"/>
      <c r="C496" s="414"/>
      <c r="D496" s="415"/>
      <c r="E496" s="415"/>
      <c r="F496" s="414"/>
    </row>
    <row r="497" spans="1:6" x14ac:dyDescent="0.25">
      <c r="A497" s="414"/>
      <c r="B497" s="414"/>
      <c r="C497" s="414"/>
      <c r="D497" s="415"/>
      <c r="E497" s="415"/>
      <c r="F497" s="414"/>
    </row>
    <row r="498" spans="1:6" x14ac:dyDescent="0.25">
      <c r="A498" s="414"/>
      <c r="B498" s="414"/>
      <c r="C498" s="414"/>
      <c r="D498" s="415"/>
      <c r="E498" s="415"/>
      <c r="F498" s="414"/>
    </row>
    <row r="499" spans="1:6" x14ac:dyDescent="0.25">
      <c r="A499" s="414"/>
      <c r="B499" s="414"/>
      <c r="C499" s="414"/>
      <c r="D499" s="415"/>
      <c r="E499" s="415"/>
      <c r="F499" s="414"/>
    </row>
    <row r="500" spans="1:6" x14ac:dyDescent="0.25">
      <c r="A500" s="414"/>
      <c r="B500" s="414"/>
      <c r="C500" s="414"/>
      <c r="D500" s="415"/>
      <c r="E500" s="415"/>
      <c r="F500" s="414"/>
    </row>
    <row r="501" spans="1:6" x14ac:dyDescent="0.25">
      <c r="A501" s="414"/>
      <c r="B501" s="414"/>
      <c r="C501" s="414"/>
      <c r="D501" s="415"/>
      <c r="E501" s="415"/>
      <c r="F501" s="414"/>
    </row>
  </sheetData>
  <sheetProtection algorithmName="SHA-512" hashValue="qMqAJ1yMmX3xNAR3ogjtaRPWV2hATzCvJaR6PQ06nyNfiIxd8vbMi2TVD0AqQgtpNJB45b3CFpficMtjyUqBqQ==" saltValue="kPUffZSrtm3nNeSaJMhVpw==" spinCount="100000" sheet="1" objects="1" scenarios="1"/>
  <mergeCells count="27">
    <mergeCell ref="A38:F38"/>
    <mergeCell ref="A32:B32"/>
    <mergeCell ref="A33:B33"/>
    <mergeCell ref="A34:B34"/>
    <mergeCell ref="A24:B24"/>
    <mergeCell ref="A25:B25"/>
    <mergeCell ref="A30:B30"/>
    <mergeCell ref="A31:B31"/>
    <mergeCell ref="A28:B28"/>
    <mergeCell ref="A2:E2"/>
    <mergeCell ref="A3:E3"/>
    <mergeCell ref="A4:E4"/>
    <mergeCell ref="A7:E7"/>
    <mergeCell ref="A13:E13"/>
    <mergeCell ref="A14:B14"/>
    <mergeCell ref="A15:B15"/>
    <mergeCell ref="A16:B16"/>
    <mergeCell ref="A17:B17"/>
    <mergeCell ref="A18:B18"/>
    <mergeCell ref="A19:B19"/>
    <mergeCell ref="A20:B20"/>
    <mergeCell ref="A21:B21"/>
    <mergeCell ref="A26:B26"/>
    <mergeCell ref="A29:B29"/>
    <mergeCell ref="A22:B22"/>
    <mergeCell ref="A27:B27"/>
    <mergeCell ref="A23:B23"/>
  </mergeCells>
  <dataValidations count="2">
    <dataValidation allowBlank="1" showInputMessage="1" showErrorMessage="1" promptTitle="Bilgiler" prompt="CB'ler, bir karar verme beyanı vermeye değil, yalnızca denetim planlama aşamasıyla alaka düzeyinin bir göstergesi olarak bir ciddiyet seviyesi derecelendirmeye teşvik edilir." sqref="E39" xr:uid="{4D7E5DFC-0CA7-4BBD-8E39-055FCD42B138}"/>
    <dataValidation allowBlank="1" showInputMessage="1" showErrorMessage="1" promptTitle="Bilgiler" prompt="Bu davanın açıldığı belediyeyi ifade eder." sqref="A39" xr:uid="{6A38DB32-FD7F-401A-A2E0-86CAB0B1056D}"/>
  </dataValidations>
  <hyperlinks>
    <hyperlink ref="D19" r:id="rId1" xr:uid="{DEAA6595-02C3-4748-B090-0C04143BBEAA}"/>
    <hyperlink ref="D20" r:id="rId2" xr:uid="{12CA9EB4-023F-4770-B4A3-682B5DD7E115}"/>
  </hyperlinks>
  <pageMargins left="0.511811024" right="0.511811024" top="0.78740157499999996" bottom="0.78740157499999996" header="0.31496062000000002" footer="0.31496062000000002"/>
  <pageSetup orientation="portrait" r:id="rId3"/>
  <ignoredErrors>
    <ignoredError sqref="E21 E32" formula="1"/>
  </ignoredErrors>
  <drawing r:id="rId4"/>
  <tableParts count="1">
    <tablePart r:id="rId5"/>
  </tableParts>
  <extLst>
    <ext xmlns:x14="http://schemas.microsoft.com/office/spreadsheetml/2009/9/main" uri="{78C0D931-6437-407d-A8EE-F0AAD7539E65}">
      <x14:conditionalFormattings>
        <x14:conditionalFormatting xmlns:xm="http://schemas.microsoft.com/office/excel/2006/main">
          <x14:cfRule type="cellIs" priority="166" operator="equal" id="{EF23A35D-98E7-4A21-8645-F8146180B3A1}">
            <xm:f>'Hidden Lists'!$K$14</xm:f>
            <x14:dxf>
              <font>
                <color theme="0" tint="-0.499984740745262"/>
              </font>
              <fill>
                <patternFill>
                  <bgColor theme="0" tint="-0.14996795556505021"/>
                </patternFill>
              </fill>
            </x14:dxf>
          </x14:cfRule>
          <x14:cfRule type="cellIs" priority="167" operator="equal" id="{978405D3-DBBD-41E4-83E2-DD4A83118E08}">
            <xm:f>'Hidden Lists'!$K$13</xm:f>
            <x14:dxf>
              <font>
                <color rgb="FF006100"/>
              </font>
              <fill>
                <patternFill>
                  <bgColor rgb="FFC6EFCE"/>
                </patternFill>
              </fill>
            </x14:dxf>
          </x14:cfRule>
          <x14:cfRule type="cellIs" priority="168" operator="equal" id="{1BF0EAF2-7F12-4D16-871D-8CCE5A224EB5}">
            <xm:f>'Hidden Lists'!$K$11</xm:f>
            <x14:dxf>
              <font>
                <color rgb="FF9C0006"/>
              </font>
              <fill>
                <patternFill>
                  <bgColor rgb="FFFFC7CE"/>
                </patternFill>
              </fill>
            </x14:dxf>
          </x14:cfRule>
          <x14:cfRule type="cellIs" priority="169" operator="equal" id="{C83EC56B-87CA-48FF-B6C5-19F8E9815F12}">
            <xm:f>'Hidden Lists'!$K$12</xm:f>
            <x14:dxf>
              <font>
                <color rgb="FF9C5700"/>
              </font>
              <fill>
                <patternFill>
                  <bgColor rgb="FFFFEB9C"/>
                </patternFill>
              </fill>
            </x14:dxf>
          </x14:cfRule>
          <xm:sqref>E40:E501 C19:C22</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23E8F4B3-0441-48F3-9AA8-1EB23D938997}">
          <x14:formula1>
            <xm:f>'Hidden Lists'!$F$38:$F$39</xm:f>
          </x14:formula1>
          <xm:sqref>C15</xm:sqref>
        </x14:dataValidation>
        <x14:dataValidation type="list" allowBlank="1" showInputMessage="1" showErrorMessage="1" xr:uid="{3A9A235C-D2E7-4632-997F-B61473052D02}">
          <x14:formula1>
            <xm:f>'Hidden Lists'!$F$40:$F$41</xm:f>
          </x14:formula1>
          <xm:sqref>C17</xm:sqref>
        </x14:dataValidation>
        <x14:dataValidation type="list" allowBlank="1" showInputMessage="1" showErrorMessage="1" xr:uid="{9F9FF54A-7556-40C5-AA7F-0157FB55A8E2}">
          <x14:formula1>
            <xm:f>'Hidden Lists'!$F$15:$F$17</xm:f>
          </x14:formula1>
          <xm:sqref>C40:C501</xm:sqref>
        </x14:dataValidation>
        <x14:dataValidation type="list" allowBlank="1" showInputMessage="1" showErrorMessage="1" xr:uid="{2EFB74A8-B778-489B-98AB-5109BCF2C60B}">
          <x14:formula1>
            <xm:f>'Hidden Lists'!$F$3:$F$4</xm:f>
          </x14:formula1>
          <xm:sqref>C18</xm:sqref>
        </x14:dataValidation>
        <x14:dataValidation type="list" allowBlank="1" showInputMessage="1" showErrorMessage="1" xr:uid="{A5A46330-E228-4B34-AEEE-9B6777AEA781}">
          <x14:formula1>
            <xm:f>'Hidden Lists'!$K$11:$K$14</xm:f>
          </x14:formula1>
          <xm:sqref>E40:E501</xm:sqref>
        </x14:dataValidation>
        <x14:dataValidation type="list" allowBlank="1" showInputMessage="1" showErrorMessage="1" xr:uid="{EE2E40A1-D4CC-4962-B344-2582316FEA0C}">
          <x14:formula1>
            <xm:f>'Hidden Lists'!$K$11:$K$13</xm:f>
          </x14:formula1>
          <xm:sqref>C19:C20</xm:sqref>
        </x14:dataValidation>
        <x14:dataValidation type="list" allowBlank="1" showInputMessage="1" showErrorMessage="1" xr:uid="{D3439E07-29F4-42BC-B415-282820B8973A}">
          <x14:formula1>
            <xm:f>'Hidden Lists'!$M$7:$M$9</xm:f>
          </x14:formula1>
          <xm:sqref>C21:C22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DEAE4-4CAE-421E-9011-13CB7D60D978}">
  <sheetPr>
    <tabColor rgb="FFCCDE82"/>
  </sheetPr>
  <dimension ref="A1:L19"/>
  <sheetViews>
    <sheetView zoomScale="80" zoomScaleNormal="80" workbookViewId="0">
      <selection activeCell="D1" sqref="D1"/>
    </sheetView>
  </sheetViews>
  <sheetFormatPr defaultColWidth="9.140625" defaultRowHeight="13.5" x14ac:dyDescent="0.25"/>
  <cols>
    <col min="1" max="1" width="13.7109375" style="2" customWidth="1"/>
    <col min="2" max="2" width="24.7109375" style="2" customWidth="1"/>
    <col min="3" max="3" width="22" style="2" customWidth="1"/>
    <col min="4" max="4" width="75" style="7" customWidth="1"/>
    <col min="5" max="5" width="3.85546875" style="2" customWidth="1"/>
    <col min="6" max="6" width="65.140625" style="2" customWidth="1"/>
    <col min="7" max="7" width="16.42578125" style="2" bestFit="1" customWidth="1"/>
    <col min="8" max="16384" width="9.140625" style="2"/>
  </cols>
  <sheetData>
    <row r="1" spans="1:12" x14ac:dyDescent="0.25">
      <c r="A1" s="142"/>
      <c r="B1" s="143"/>
      <c r="C1" s="143"/>
      <c r="D1" s="143"/>
      <c r="E1" s="144"/>
      <c r="F1" s="115"/>
      <c r="G1" s="199" t="str">
        <f>'1.Başvuru Formu'!K1</f>
        <v>Versiyon 1.1, Temmuz 2021</v>
      </c>
    </row>
    <row r="2" spans="1:12" ht="20.25" x14ac:dyDescent="0.25">
      <c r="A2" s="573" t="s">
        <v>296</v>
      </c>
      <c r="B2" s="574"/>
      <c r="C2" s="574"/>
      <c r="D2" s="574"/>
      <c r="E2" s="574"/>
      <c r="F2" s="574"/>
      <c r="G2" s="575"/>
    </row>
    <row r="3" spans="1:12" ht="31.5" customHeight="1" x14ac:dyDescent="0.25">
      <c r="A3" s="576" t="str">
        <f>'1.Başvuru Formu'!A3:K3</f>
        <v>Arazi Sertifika Sahipleri ve Başvuru Sahipleri için
Tekli arazi ve Çoklu arazi sertifikasyonu</v>
      </c>
      <c r="B3" s="577"/>
      <c r="C3" s="577"/>
      <c r="D3" s="577"/>
      <c r="E3" s="577"/>
      <c r="F3" s="577"/>
      <c r="G3" s="578"/>
    </row>
    <row r="4" spans="1:12" ht="14.25" x14ac:dyDescent="0.25">
      <c r="A4" s="579" t="str">
        <f>'1.Başvuru Formu'!A4:K4</f>
        <v>Sürdürülebilir Tarım Standardı 2020 v1.1</v>
      </c>
      <c r="B4" s="580"/>
      <c r="C4" s="580"/>
      <c r="D4" s="580"/>
      <c r="E4" s="580"/>
      <c r="F4" s="580"/>
      <c r="G4" s="581"/>
    </row>
    <row r="5" spans="1:12" ht="73.5" customHeight="1" x14ac:dyDescent="0.25">
      <c r="A5" s="654" t="s">
        <v>297</v>
      </c>
      <c r="B5" s="655"/>
      <c r="C5" s="655"/>
      <c r="D5" s="655"/>
      <c r="E5" s="655"/>
      <c r="F5" s="655"/>
      <c r="G5" s="656"/>
      <c r="I5" s="160"/>
      <c r="J5" s="160"/>
      <c r="K5" s="160"/>
      <c r="L5" s="160"/>
    </row>
    <row r="6" spans="1:12" x14ac:dyDescent="0.25">
      <c r="I6" s="160"/>
      <c r="J6" s="160"/>
      <c r="K6" s="160"/>
      <c r="L6" s="160"/>
    </row>
    <row r="7" spans="1:12" x14ac:dyDescent="0.25">
      <c r="C7" s="145" t="s">
        <v>298</v>
      </c>
      <c r="G7" s="355">
        <f>(C8*C9*C16)+(SUM(C10:C15)*C19)+C18</f>
        <v>0</v>
      </c>
      <c r="H7" s="68"/>
      <c r="I7" s="160"/>
      <c r="J7" s="160"/>
      <c r="K7" s="160"/>
      <c r="L7" s="160"/>
    </row>
    <row r="8" spans="1:12" x14ac:dyDescent="0.25">
      <c r="A8" s="141" t="s">
        <v>299</v>
      </c>
      <c r="B8" s="146" t="s">
        <v>300</v>
      </c>
      <c r="C8" s="147">
        <f>IFERROR(VLOOKUP('2a.Risk Değerlendirmesi'!C34,Factors!AP15:AQ19,2,FALSE),0)</f>
        <v>1.2</v>
      </c>
      <c r="D8" s="455" t="s">
        <v>301</v>
      </c>
      <c r="F8" s="88" t="s">
        <v>302</v>
      </c>
      <c r="G8" s="147">
        <f>CEILING(G7,0.5)</f>
        <v>0</v>
      </c>
      <c r="H8" s="163"/>
      <c r="I8" s="160"/>
      <c r="J8" s="160"/>
      <c r="K8" s="160"/>
      <c r="L8" s="160"/>
    </row>
    <row r="9" spans="1:12" x14ac:dyDescent="0.25">
      <c r="A9" s="91" t="s">
        <v>303</v>
      </c>
      <c r="B9" s="146" t="s">
        <v>304</v>
      </c>
      <c r="C9" s="147">
        <f>VLOOKUP('1.Başvuru Formu'!F79,Factors!AB3:AC14,2,TRUE)</f>
        <v>0.5</v>
      </c>
      <c r="D9" s="455" t="s">
        <v>305</v>
      </c>
      <c r="F9" s="379" t="s">
        <v>1328</v>
      </c>
      <c r="G9" s="147">
        <f>IFERROR(CEILING(G8/'2.Denetim Planı'!B73,0.5),1)</f>
        <v>1</v>
      </c>
      <c r="H9" s="68"/>
      <c r="I9" s="160"/>
      <c r="J9" s="160"/>
      <c r="K9" s="160"/>
      <c r="L9" s="160"/>
    </row>
    <row r="10" spans="1:12" x14ac:dyDescent="0.25">
      <c r="A10" s="91" t="s">
        <v>306</v>
      </c>
      <c r="B10" s="146" t="s">
        <v>307</v>
      </c>
      <c r="C10" s="147">
        <v>1</v>
      </c>
      <c r="D10" s="455" t="s">
        <v>308</v>
      </c>
      <c r="F10" s="90" t="s">
        <v>1329</v>
      </c>
      <c r="G10" s="147">
        <f>G9+C17</f>
        <v>1</v>
      </c>
      <c r="H10" s="68"/>
      <c r="I10" s="160"/>
      <c r="J10" s="160"/>
      <c r="K10" s="160"/>
      <c r="L10" s="160"/>
    </row>
    <row r="11" spans="1:12" x14ac:dyDescent="0.25">
      <c r="A11" s="89" t="s">
        <v>309</v>
      </c>
      <c r="B11" s="146" t="s">
        <v>310</v>
      </c>
      <c r="C11" s="147">
        <f>'2.Denetim Planı'!B80*0.25</f>
        <v>0</v>
      </c>
      <c r="D11" s="455" t="s">
        <v>311</v>
      </c>
      <c r="F11" s="496" t="s">
        <v>312</v>
      </c>
      <c r="G11" s="497"/>
      <c r="H11" s="163"/>
      <c r="I11" s="160"/>
      <c r="J11" s="160"/>
      <c r="K11" s="160"/>
      <c r="L11" s="160"/>
    </row>
    <row r="12" spans="1:12" x14ac:dyDescent="0.25">
      <c r="A12" s="89" t="s">
        <v>313</v>
      </c>
      <c r="B12" s="146" t="s">
        <v>314</v>
      </c>
      <c r="C12" s="147">
        <f>'2.Denetim Planı'!B87*0.03</f>
        <v>0</v>
      </c>
      <c r="D12" s="455" t="s">
        <v>315</v>
      </c>
      <c r="F12" s="648"/>
      <c r="G12" s="649"/>
      <c r="I12" s="160"/>
      <c r="J12" s="160"/>
      <c r="K12" s="160"/>
      <c r="L12" s="160"/>
    </row>
    <row r="13" spans="1:12" x14ac:dyDescent="0.25">
      <c r="A13" s="91" t="s">
        <v>316</v>
      </c>
      <c r="B13" s="146" t="s">
        <v>317</v>
      </c>
      <c r="C13" s="147">
        <f>'2.Denetim Planı'!B91*0.03</f>
        <v>0</v>
      </c>
      <c r="D13" s="455" t="s">
        <v>318</v>
      </c>
      <c r="F13" s="650"/>
      <c r="G13" s="651"/>
      <c r="I13" s="160"/>
      <c r="J13" s="160"/>
      <c r="K13" s="160"/>
      <c r="L13" s="160"/>
    </row>
    <row r="14" spans="1:12" x14ac:dyDescent="0.25">
      <c r="A14" s="91" t="s">
        <v>319</v>
      </c>
      <c r="B14" s="146" t="s">
        <v>320</v>
      </c>
      <c r="C14" s="114">
        <f>SUM('2.Denetim Planı'!B81:B84)*0.25</f>
        <v>0</v>
      </c>
      <c r="D14" s="455" t="s">
        <v>321</v>
      </c>
      <c r="F14" s="650"/>
      <c r="G14" s="651"/>
      <c r="I14" s="160"/>
      <c r="J14" s="160"/>
      <c r="K14" s="160"/>
      <c r="L14" s="160"/>
    </row>
    <row r="15" spans="1:12" ht="27" x14ac:dyDescent="0.25">
      <c r="A15" s="91" t="s">
        <v>322</v>
      </c>
      <c r="B15" s="146" t="s">
        <v>1327</v>
      </c>
      <c r="C15" s="114">
        <f>'2.Denetim Planı'!B85*0.18</f>
        <v>0</v>
      </c>
      <c r="D15" s="162" t="s">
        <v>323</v>
      </c>
      <c r="F15" s="650"/>
      <c r="G15" s="651"/>
      <c r="I15" s="160"/>
      <c r="J15" s="160"/>
      <c r="K15" s="160"/>
      <c r="L15" s="160"/>
    </row>
    <row r="16" spans="1:12" ht="39" customHeight="1" x14ac:dyDescent="0.25">
      <c r="A16" s="91" t="s">
        <v>324</v>
      </c>
      <c r="B16" s="146" t="s">
        <v>326</v>
      </c>
      <c r="C16" s="11"/>
      <c r="D16" s="162" t="str">
        <f>IFERROR(VLOOKUP(C16,Factors!AQ3:AR7,2,FALSE)," ")</f>
        <v xml:space="preserve"> </v>
      </c>
      <c r="F16" s="650"/>
      <c r="G16" s="651"/>
      <c r="I16" s="160"/>
      <c r="J16" s="160"/>
      <c r="K16" s="160"/>
      <c r="L16" s="160"/>
    </row>
    <row r="17" spans="1:7" ht="27" x14ac:dyDescent="0.25">
      <c r="A17" s="91" t="s">
        <v>325</v>
      </c>
      <c r="B17" s="146" t="s">
        <v>328</v>
      </c>
      <c r="C17" s="11"/>
      <c r="D17" s="162" t="s">
        <v>329</v>
      </c>
      <c r="F17" s="650"/>
      <c r="G17" s="651"/>
    </row>
    <row r="18" spans="1:7" ht="44.25" customHeight="1" x14ac:dyDescent="0.25">
      <c r="A18" s="91" t="s">
        <v>327</v>
      </c>
      <c r="B18" s="161" t="s">
        <v>1330</v>
      </c>
      <c r="C18" s="11"/>
      <c r="D18" s="162" t="s">
        <v>331</v>
      </c>
      <c r="F18" s="650"/>
      <c r="G18" s="651"/>
    </row>
    <row r="19" spans="1:7" ht="67.5" x14ac:dyDescent="0.25">
      <c r="A19" s="91" t="s">
        <v>330</v>
      </c>
      <c r="B19" s="161" t="s">
        <v>332</v>
      </c>
      <c r="C19" s="11"/>
      <c r="D19" s="162" t="s">
        <v>333</v>
      </c>
      <c r="F19" s="652"/>
      <c r="G19" s="653"/>
    </row>
  </sheetData>
  <sheetProtection algorithmName="SHA-512" hashValue="0w/auiHfvIdMk19UjvaQPcjrrmI1i5i2NnjUqW9uhzQ2PWy8gsjZjKEH+6Omq/2tXBBczZ0BKPZDjIBfnJLxHg==" saltValue="+9q+S1/IdpYBmLxNuHpaaA==" spinCount="100000" sheet="1" objects="1" scenarios="1"/>
  <mergeCells count="6">
    <mergeCell ref="F12:G19"/>
    <mergeCell ref="A2:G2"/>
    <mergeCell ref="A3:G3"/>
    <mergeCell ref="A4:G4"/>
    <mergeCell ref="A5:G5"/>
    <mergeCell ref="F11:G11"/>
  </mergeCells>
  <dataValidations count="1">
    <dataValidation type="list" allowBlank="1" showInputMessage="1" showErrorMessage="1" sqref="C19" xr:uid="{10AC9436-7193-4619-942A-ACB4ADA6802E}">
      <mc:AlternateContent xmlns:x12ac="http://schemas.microsoft.com/office/spreadsheetml/2011/1/ac" xmlns:mc="http://schemas.openxmlformats.org/markup-compatibility/2006">
        <mc:Choice Requires="x12ac">
          <x12ac:list>1,"1,5","1,75"</x12ac:list>
        </mc:Choice>
        <mc:Fallback>
          <formula1>"1,1,5,1,75"</formula1>
        </mc:Fallback>
      </mc:AlternateContent>
    </dataValidation>
  </dataValidations>
  <pageMargins left="0.511811024" right="0.511811024" top="0.78740157499999996" bottom="0.78740157499999996" header="0.31496062000000002" footer="0.31496062000000002"/>
  <drawing r:id="rId1"/>
  <extLst>
    <ext xmlns:x14="http://schemas.microsoft.com/office/spreadsheetml/2009/9/main" uri="{78C0D931-6437-407d-A8EE-F0AAD7539E65}">
      <x14:conditionalFormattings>
        <x14:conditionalFormatting xmlns:xm="http://schemas.microsoft.com/office/excel/2006/main">
          <x14:cfRule type="expression" priority="1" id="{FC5544F0-8A5D-491D-9A66-03824869BB26}">
            <xm:f>'Hidden Lists'!$C$30='Hidden Lists'!$C$28</xm:f>
            <x14:dxf>
              <font>
                <b/>
                <i val="0"/>
                <color rgb="FF175259"/>
              </font>
              <fill>
                <patternFill>
                  <bgColor rgb="FFFF7C80"/>
                </patternFill>
              </fill>
            </x14:dxf>
          </x14:cfRule>
          <xm:sqref>C19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EB981008-081F-4874-BAE3-A3596B04F4E3}">
          <x14:formula1>
            <xm:f>Factors!$AQ$3:$AQ$6</xm:f>
          </x14:formula1>
          <xm:sqref>C16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D3958-893B-4F06-97F0-9D615BEC74D7}">
  <sheetPr>
    <tabColor rgb="FF1A52C2"/>
  </sheetPr>
  <dimension ref="A1:E500"/>
  <sheetViews>
    <sheetView zoomScale="90" zoomScaleNormal="90" workbookViewId="0">
      <selection activeCell="B1" sqref="B1"/>
    </sheetView>
  </sheetViews>
  <sheetFormatPr defaultColWidth="9.140625" defaultRowHeight="13.5" x14ac:dyDescent="0.25"/>
  <cols>
    <col min="1" max="1" width="44.85546875" style="2" customWidth="1"/>
    <col min="2" max="2" width="34.42578125" style="2" customWidth="1"/>
    <col min="3" max="3" width="15.85546875" style="2" bestFit="1" customWidth="1"/>
    <col min="4" max="4" width="27.140625" style="2" customWidth="1"/>
    <col min="5" max="5" width="45.5703125" style="2" customWidth="1"/>
    <col min="6" max="16384" width="9.140625" style="2"/>
  </cols>
  <sheetData>
    <row r="1" spans="1:5" x14ac:dyDescent="0.25">
      <c r="A1" s="148"/>
      <c r="B1" s="6"/>
      <c r="C1" s="6"/>
      <c r="D1" s="6"/>
      <c r="E1" s="195" t="str">
        <f>'2.Denetim Planı'!E1</f>
        <v>Versiyon 1.1, Temmuz 2021</v>
      </c>
    </row>
    <row r="2" spans="1:5" ht="20.25" x14ac:dyDescent="0.3">
      <c r="A2" s="657" t="s">
        <v>334</v>
      </c>
      <c r="B2" s="658"/>
      <c r="C2" s="658"/>
      <c r="D2" s="658"/>
      <c r="E2" s="659"/>
    </row>
    <row r="3" spans="1:5" ht="31.5" customHeight="1" x14ac:dyDescent="0.25">
      <c r="A3" s="660" t="str">
        <f>'1.Başvuru Formu'!A3:K3</f>
        <v>Arazi Sertifika Sahipleri ve Başvuru Sahipleri için
Tekli arazi ve Çoklu arazi sertifikasyonu</v>
      </c>
      <c r="B3" s="661"/>
      <c r="C3" s="661"/>
      <c r="D3" s="661"/>
      <c r="E3" s="662"/>
    </row>
    <row r="4" spans="1:5" ht="15" x14ac:dyDescent="0.25">
      <c r="A4" s="663" t="str">
        <f>'1.Başvuru Formu'!A4:K4</f>
        <v>Sürdürülebilir Tarım Standardı 2020 v1.1</v>
      </c>
      <c r="B4" s="664"/>
      <c r="C4" s="664"/>
      <c r="D4" s="664"/>
      <c r="E4" s="665"/>
    </row>
    <row r="5" spans="1:5" ht="11.25" customHeight="1" x14ac:dyDescent="0.25"/>
    <row r="6" spans="1:5" x14ac:dyDescent="0.25">
      <c r="A6" s="666" t="s">
        <v>335</v>
      </c>
      <c r="B6" s="667"/>
      <c r="C6" s="667"/>
      <c r="D6" s="667"/>
      <c r="E6" s="668"/>
    </row>
    <row r="7" spans="1:5" x14ac:dyDescent="0.25">
      <c r="A7" s="505" t="s">
        <v>336</v>
      </c>
      <c r="B7" s="506"/>
      <c r="C7" s="506"/>
      <c r="D7" s="506"/>
      <c r="E7" s="507"/>
    </row>
    <row r="8" spans="1:5" ht="7.5" customHeight="1" x14ac:dyDescent="0.25"/>
    <row r="9" spans="1:5" x14ac:dyDescent="0.25">
      <c r="A9" s="319" t="s">
        <v>337</v>
      </c>
      <c r="B9" s="229" t="s">
        <v>194</v>
      </c>
    </row>
    <row r="10" spans="1:5" ht="25.5" x14ac:dyDescent="0.25">
      <c r="A10" s="318" t="s">
        <v>338</v>
      </c>
      <c r="B10" s="38"/>
      <c r="D10" s="212" t="s">
        <v>339</v>
      </c>
      <c r="E10" s="190"/>
    </row>
    <row r="11" spans="1:5" x14ac:dyDescent="0.25">
      <c r="A11" s="71" t="s">
        <v>340</v>
      </c>
      <c r="B11" s="38"/>
      <c r="D11" s="207" t="s">
        <v>341</v>
      </c>
      <c r="E11" s="202"/>
    </row>
    <row r="12" spans="1:5" x14ac:dyDescent="0.25">
      <c r="A12" s="71" t="s">
        <v>342</v>
      </c>
      <c r="B12" s="399"/>
      <c r="D12" s="670" t="s">
        <v>343</v>
      </c>
      <c r="E12" s="671"/>
    </row>
    <row r="13" spans="1:5" x14ac:dyDescent="0.25">
      <c r="D13" s="672"/>
      <c r="E13" s="672"/>
    </row>
    <row r="14" spans="1:5" ht="35.25" customHeight="1" x14ac:dyDescent="0.25">
      <c r="A14" s="116" t="s">
        <v>344</v>
      </c>
      <c r="B14" s="216"/>
      <c r="D14" s="672"/>
      <c r="E14" s="672"/>
    </row>
    <row r="15" spans="1:5" x14ac:dyDescent="0.25">
      <c r="A15" s="116" t="s">
        <v>345</v>
      </c>
      <c r="B15" s="308"/>
      <c r="D15" s="672"/>
      <c r="E15" s="672"/>
    </row>
    <row r="16" spans="1:5" x14ac:dyDescent="0.25">
      <c r="D16" s="672"/>
      <c r="E16" s="672"/>
    </row>
    <row r="17" spans="1:5" ht="25.5" x14ac:dyDescent="0.25">
      <c r="A17" s="206" t="s">
        <v>346</v>
      </c>
      <c r="B17" s="215"/>
      <c r="D17" s="672"/>
      <c r="E17" s="672"/>
    </row>
    <row r="18" spans="1:5" x14ac:dyDescent="0.25">
      <c r="A18" s="401" t="s">
        <v>347</v>
      </c>
      <c r="B18" s="215"/>
      <c r="D18" s="672"/>
      <c r="E18" s="672"/>
    </row>
    <row r="19" spans="1:5" x14ac:dyDescent="0.25">
      <c r="A19" s="413" t="s">
        <v>348</v>
      </c>
      <c r="B19" s="416"/>
      <c r="D19" s="672"/>
      <c r="E19" s="672"/>
    </row>
    <row r="20" spans="1:5" ht="33" customHeight="1" x14ac:dyDescent="0.25">
      <c r="A20" s="400" t="s">
        <v>349</v>
      </c>
      <c r="B20" s="399"/>
      <c r="D20" s="672"/>
      <c r="E20" s="672"/>
    </row>
    <row r="21" spans="1:5" x14ac:dyDescent="0.25">
      <c r="A21" s="207" t="s">
        <v>350</v>
      </c>
      <c r="B21" s="202"/>
      <c r="D21" s="672"/>
      <c r="E21" s="672"/>
    </row>
    <row r="22" spans="1:5" x14ac:dyDescent="0.25">
      <c r="A22" s="207" t="s">
        <v>351</v>
      </c>
      <c r="B22" s="202"/>
      <c r="D22" s="672"/>
      <c r="E22" s="672"/>
    </row>
    <row r="23" spans="1:5" x14ac:dyDescent="0.25">
      <c r="D23" s="672"/>
      <c r="E23" s="672"/>
    </row>
    <row r="24" spans="1:5" ht="13.5" customHeight="1" x14ac:dyDescent="0.3">
      <c r="A24" s="212" t="s">
        <v>1319</v>
      </c>
      <c r="B24" s="214"/>
      <c r="C24" s="213"/>
      <c r="D24" s="672"/>
      <c r="E24" s="672"/>
    </row>
    <row r="25" spans="1:5" ht="13.5" customHeight="1" x14ac:dyDescent="0.3">
      <c r="A25" s="207" t="s">
        <v>352</v>
      </c>
      <c r="B25" s="202"/>
      <c r="C25" s="213"/>
      <c r="D25" s="672"/>
      <c r="E25" s="672"/>
    </row>
    <row r="26" spans="1:5" ht="13.5" customHeight="1" x14ac:dyDescent="0.3">
      <c r="A26" s="212" t="s">
        <v>353</v>
      </c>
      <c r="B26" s="214"/>
      <c r="C26" s="213"/>
      <c r="D26" s="672"/>
      <c r="E26" s="672"/>
    </row>
    <row r="27" spans="1:5" ht="13.5" customHeight="1" x14ac:dyDescent="0.3">
      <c r="A27" s="207" t="s">
        <v>354</v>
      </c>
      <c r="B27" s="214"/>
      <c r="C27" s="213"/>
      <c r="D27" s="672"/>
      <c r="E27" s="672"/>
    </row>
    <row r="28" spans="1:5" ht="13.5" customHeight="1" x14ac:dyDescent="0.3">
      <c r="A28" s="207" t="s">
        <v>355</v>
      </c>
      <c r="B28" s="202"/>
      <c r="C28" s="213"/>
      <c r="D28" s="672"/>
      <c r="E28" s="672"/>
    </row>
    <row r="30" spans="1:5" x14ac:dyDescent="0.25">
      <c r="B30" s="237" t="s">
        <v>356</v>
      </c>
      <c r="C30" s="238" t="s">
        <v>357</v>
      </c>
      <c r="D30" s="669" t="s">
        <v>358</v>
      </c>
      <c r="E30" s="669"/>
    </row>
    <row r="31" spans="1:5" x14ac:dyDescent="0.25">
      <c r="A31" s="235" t="s">
        <v>359</v>
      </c>
      <c r="B31" s="435"/>
      <c r="C31" s="239">
        <f>'2.Denetim Planı'!B87</f>
        <v>0</v>
      </c>
      <c r="D31" s="673"/>
      <c r="E31" s="674"/>
    </row>
    <row r="32" spans="1:5" x14ac:dyDescent="0.25">
      <c r="A32" s="152" t="s">
        <v>360</v>
      </c>
      <c r="B32" s="236">
        <f>COUNTIF(($C$42:C1101),'Hidden Lists'!I13)</f>
        <v>0</v>
      </c>
      <c r="C32" s="239">
        <f>'2.Denetim Planı'!B78</f>
        <v>0</v>
      </c>
      <c r="D32" s="675"/>
      <c r="E32" s="676"/>
    </row>
    <row r="33" spans="1:5" x14ac:dyDescent="0.25">
      <c r="A33" s="151" t="s">
        <v>361</v>
      </c>
      <c r="B33" s="236">
        <f>COUNTIF(($C$42:C1102),'Hidden Lists'!I14)</f>
        <v>0</v>
      </c>
      <c r="C33" s="239">
        <f>'2.Denetim Planı'!B80</f>
        <v>0</v>
      </c>
      <c r="D33" s="675"/>
      <c r="E33" s="676"/>
    </row>
    <row r="34" spans="1:5" x14ac:dyDescent="0.25">
      <c r="A34" s="152" t="s">
        <v>362</v>
      </c>
      <c r="B34" s="236">
        <f>COUNTIF(($C$42:C1103),'Hidden Lists'!I15)</f>
        <v>0</v>
      </c>
      <c r="C34" s="239">
        <f>'2.Denetim Planı'!B82</f>
        <v>0</v>
      </c>
      <c r="D34" s="675"/>
      <c r="E34" s="676"/>
    </row>
    <row r="35" spans="1:5" x14ac:dyDescent="0.25">
      <c r="A35" s="153" t="s">
        <v>363</v>
      </c>
      <c r="B35" s="236">
        <f>COUNTIF(($C$42:C1104),'Hidden Lists'!I16)</f>
        <v>0</v>
      </c>
      <c r="C35" s="239">
        <f>'2.Denetim Planı'!B83</f>
        <v>0</v>
      </c>
      <c r="D35" s="675"/>
      <c r="E35" s="676"/>
    </row>
    <row r="36" spans="1:5" x14ac:dyDescent="0.25">
      <c r="A36" s="151" t="s">
        <v>364</v>
      </c>
      <c r="B36" s="236">
        <f>COUNTIF(($C$42:C1105),'Hidden Lists'!I17)</f>
        <v>0</v>
      </c>
      <c r="C36" s="239">
        <f>'2.Denetim Planı'!B84</f>
        <v>0</v>
      </c>
      <c r="D36" s="675"/>
      <c r="E36" s="676"/>
    </row>
    <row r="37" spans="1:5" x14ac:dyDescent="0.25">
      <c r="A37" s="154" t="s">
        <v>365</v>
      </c>
      <c r="B37" s="236">
        <f>COUNTIF(($C$42:C1106),'Hidden Lists'!I18)</f>
        <v>0</v>
      </c>
      <c r="C37" s="239">
        <v>0</v>
      </c>
      <c r="D37" s="677"/>
      <c r="E37" s="678"/>
    </row>
    <row r="39" spans="1:5" x14ac:dyDescent="0.25">
      <c r="A39" s="666" t="s">
        <v>366</v>
      </c>
      <c r="B39" s="667"/>
      <c r="C39" s="667"/>
      <c r="D39" s="667"/>
      <c r="E39" s="668"/>
    </row>
    <row r="40" spans="1:5" ht="27.75" customHeight="1" x14ac:dyDescent="0.25">
      <c r="A40" s="505" t="s">
        <v>367</v>
      </c>
      <c r="B40" s="506"/>
      <c r="C40" s="506"/>
      <c r="D40" s="506"/>
      <c r="E40" s="507"/>
    </row>
    <row r="41" spans="1:5" ht="25.5" customHeight="1" x14ac:dyDescent="0.25">
      <c r="A41" s="135" t="s">
        <v>368</v>
      </c>
      <c r="B41" s="135" t="s">
        <v>369</v>
      </c>
      <c r="C41" s="135" t="s">
        <v>370</v>
      </c>
      <c r="D41" s="135" t="s">
        <v>1320</v>
      </c>
      <c r="E41" s="136" t="s">
        <v>371</v>
      </c>
    </row>
    <row r="42" spans="1:5" x14ac:dyDescent="0.25">
      <c r="A42" s="17"/>
      <c r="B42" s="17"/>
      <c r="C42" s="17"/>
      <c r="D42" s="17"/>
      <c r="E42" s="17"/>
    </row>
    <row r="43" spans="1:5" x14ac:dyDescent="0.25">
      <c r="A43" s="17"/>
      <c r="B43" s="17"/>
      <c r="C43" s="17"/>
      <c r="D43" s="17"/>
      <c r="E43" s="17"/>
    </row>
    <row r="44" spans="1:5" x14ac:dyDescent="0.25">
      <c r="A44" s="17"/>
      <c r="B44" s="17"/>
      <c r="C44" s="17"/>
      <c r="D44" s="17"/>
      <c r="E44" s="17"/>
    </row>
    <row r="45" spans="1:5" x14ac:dyDescent="0.25">
      <c r="A45" s="17"/>
      <c r="B45" s="17"/>
      <c r="C45" s="17"/>
      <c r="D45" s="17"/>
      <c r="E45" s="17"/>
    </row>
    <row r="46" spans="1:5" x14ac:dyDescent="0.25">
      <c r="A46" s="17"/>
      <c r="B46" s="17"/>
      <c r="C46" s="17"/>
      <c r="D46" s="17"/>
      <c r="E46" s="17"/>
    </row>
    <row r="47" spans="1:5" x14ac:dyDescent="0.25">
      <c r="A47" s="17"/>
      <c r="B47" s="17"/>
      <c r="C47" s="17"/>
      <c r="D47" s="17"/>
      <c r="E47" s="17"/>
    </row>
    <row r="48" spans="1:5" x14ac:dyDescent="0.25">
      <c r="A48" s="17"/>
      <c r="B48" s="17"/>
      <c r="C48" s="17"/>
      <c r="D48" s="17"/>
      <c r="E48" s="17"/>
    </row>
    <row r="49" spans="1:5" x14ac:dyDescent="0.25">
      <c r="A49" s="17"/>
      <c r="B49" s="17"/>
      <c r="C49" s="17"/>
      <c r="D49" s="17"/>
      <c r="E49" s="17"/>
    </row>
    <row r="50" spans="1:5" x14ac:dyDescent="0.25">
      <c r="A50" s="17"/>
      <c r="B50" s="17"/>
      <c r="C50" s="17"/>
      <c r="D50" s="17"/>
      <c r="E50" s="17"/>
    </row>
    <row r="51" spans="1:5" x14ac:dyDescent="0.25">
      <c r="A51" s="17"/>
      <c r="B51" s="17"/>
      <c r="C51" s="17"/>
      <c r="D51" s="17"/>
      <c r="E51" s="17"/>
    </row>
    <row r="52" spans="1:5" x14ac:dyDescent="0.25">
      <c r="A52" s="17"/>
      <c r="B52" s="17"/>
      <c r="C52" s="17"/>
      <c r="D52" s="17"/>
      <c r="E52" s="17"/>
    </row>
    <row r="53" spans="1:5" x14ac:dyDescent="0.25">
      <c r="A53" s="17"/>
      <c r="B53" s="17"/>
      <c r="C53" s="17"/>
      <c r="D53" s="17"/>
      <c r="E53" s="17"/>
    </row>
    <row r="54" spans="1:5" x14ac:dyDescent="0.25">
      <c r="A54" s="17"/>
      <c r="B54" s="17"/>
      <c r="C54" s="17"/>
      <c r="D54" s="17"/>
      <c r="E54" s="17"/>
    </row>
    <row r="55" spans="1:5" x14ac:dyDescent="0.25">
      <c r="A55" s="17"/>
      <c r="B55" s="17"/>
      <c r="C55" s="17"/>
      <c r="D55" s="17"/>
      <c r="E55" s="17"/>
    </row>
    <row r="56" spans="1:5" x14ac:dyDescent="0.25">
      <c r="A56" s="17"/>
      <c r="B56" s="17"/>
      <c r="C56" s="17"/>
      <c r="D56" s="17"/>
      <c r="E56" s="17"/>
    </row>
    <row r="57" spans="1:5" x14ac:dyDescent="0.25">
      <c r="A57" s="17"/>
      <c r="B57" s="17"/>
      <c r="C57" s="17"/>
      <c r="D57" s="17"/>
      <c r="E57" s="17"/>
    </row>
    <row r="58" spans="1:5" x14ac:dyDescent="0.25">
      <c r="A58" s="17"/>
      <c r="B58" s="17"/>
      <c r="C58" s="17"/>
      <c r="D58" s="17"/>
      <c r="E58" s="17"/>
    </row>
    <row r="59" spans="1:5" x14ac:dyDescent="0.25">
      <c r="A59" s="17"/>
      <c r="B59" s="17"/>
      <c r="C59" s="17"/>
      <c r="D59" s="17"/>
      <c r="E59" s="17"/>
    </row>
    <row r="60" spans="1:5" x14ac:dyDescent="0.25">
      <c r="A60" s="17"/>
      <c r="B60" s="17"/>
      <c r="C60" s="17"/>
      <c r="D60" s="17"/>
      <c r="E60" s="17"/>
    </row>
    <row r="61" spans="1:5" x14ac:dyDescent="0.25">
      <c r="A61" s="436"/>
      <c r="B61" s="436"/>
      <c r="C61" s="436"/>
      <c r="D61" s="436"/>
      <c r="E61" s="17"/>
    </row>
    <row r="62" spans="1:5" x14ac:dyDescent="0.25">
      <c r="A62" s="436"/>
      <c r="B62" s="436"/>
      <c r="C62" s="436"/>
      <c r="D62" s="436"/>
      <c r="E62" s="17"/>
    </row>
    <row r="63" spans="1:5" x14ac:dyDescent="0.25">
      <c r="A63" s="436"/>
      <c r="B63" s="436"/>
      <c r="C63" s="436"/>
      <c r="D63" s="436"/>
      <c r="E63" s="17"/>
    </row>
    <row r="64" spans="1:5" x14ac:dyDescent="0.25">
      <c r="A64" s="436"/>
      <c r="B64" s="436"/>
      <c r="C64" s="436"/>
      <c r="D64" s="436"/>
      <c r="E64" s="17"/>
    </row>
    <row r="65" spans="1:5" x14ac:dyDescent="0.25">
      <c r="A65" s="436"/>
      <c r="B65" s="436"/>
      <c r="C65" s="436"/>
      <c r="D65" s="436"/>
      <c r="E65" s="17"/>
    </row>
    <row r="66" spans="1:5" x14ac:dyDescent="0.25">
      <c r="A66" s="436"/>
      <c r="B66" s="436"/>
      <c r="C66" s="436"/>
      <c r="D66" s="436"/>
      <c r="E66" s="17"/>
    </row>
    <row r="67" spans="1:5" x14ac:dyDescent="0.25">
      <c r="A67" s="436"/>
      <c r="B67" s="436"/>
      <c r="C67" s="436"/>
      <c r="D67" s="436"/>
      <c r="E67" s="17"/>
    </row>
    <row r="68" spans="1:5" x14ac:dyDescent="0.25">
      <c r="A68" s="436"/>
      <c r="B68" s="436"/>
      <c r="C68" s="436"/>
      <c r="D68" s="436"/>
      <c r="E68" s="17"/>
    </row>
    <row r="69" spans="1:5" x14ac:dyDescent="0.25">
      <c r="A69" s="436"/>
      <c r="B69" s="436"/>
      <c r="C69" s="436"/>
      <c r="D69" s="436"/>
      <c r="E69" s="17"/>
    </row>
    <row r="70" spans="1:5" x14ac:dyDescent="0.25">
      <c r="A70" s="436"/>
      <c r="B70" s="436"/>
      <c r="C70" s="436"/>
      <c r="D70" s="436"/>
      <c r="E70" s="17"/>
    </row>
    <row r="71" spans="1:5" x14ac:dyDescent="0.25">
      <c r="A71" s="436"/>
      <c r="B71" s="436"/>
      <c r="C71" s="436"/>
      <c r="D71" s="436"/>
      <c r="E71" s="17"/>
    </row>
    <row r="72" spans="1:5" x14ac:dyDescent="0.25">
      <c r="A72" s="436"/>
      <c r="B72" s="436"/>
      <c r="C72" s="436"/>
      <c r="D72" s="436"/>
      <c r="E72" s="17"/>
    </row>
    <row r="73" spans="1:5" x14ac:dyDescent="0.25">
      <c r="A73" s="436"/>
      <c r="B73" s="436"/>
      <c r="C73" s="436"/>
      <c r="D73" s="436"/>
      <c r="E73" s="17"/>
    </row>
    <row r="74" spans="1:5" x14ac:dyDescent="0.25">
      <c r="A74" s="436"/>
      <c r="B74" s="436"/>
      <c r="C74" s="436"/>
      <c r="D74" s="436"/>
      <c r="E74" s="17"/>
    </row>
    <row r="75" spans="1:5" x14ac:dyDescent="0.25">
      <c r="A75" s="436"/>
      <c r="B75" s="436"/>
      <c r="C75" s="436"/>
      <c r="D75" s="436"/>
      <c r="E75" s="17"/>
    </row>
    <row r="76" spans="1:5" x14ac:dyDescent="0.25">
      <c r="A76" s="436"/>
      <c r="B76" s="436"/>
      <c r="C76" s="436"/>
      <c r="D76" s="436"/>
      <c r="E76" s="17"/>
    </row>
    <row r="77" spans="1:5" x14ac:dyDescent="0.25">
      <c r="A77" s="436"/>
      <c r="B77" s="436"/>
      <c r="C77" s="436"/>
      <c r="D77" s="436"/>
      <c r="E77" s="17"/>
    </row>
    <row r="78" spans="1:5" x14ac:dyDescent="0.25">
      <c r="A78" s="436"/>
      <c r="B78" s="436"/>
      <c r="C78" s="436"/>
      <c r="D78" s="436"/>
      <c r="E78" s="17"/>
    </row>
    <row r="79" spans="1:5" x14ac:dyDescent="0.25">
      <c r="A79" s="436"/>
      <c r="B79" s="436"/>
      <c r="C79" s="436"/>
      <c r="D79" s="436"/>
      <c r="E79" s="17"/>
    </row>
    <row r="80" spans="1:5" x14ac:dyDescent="0.25">
      <c r="A80" s="436"/>
      <c r="B80" s="436"/>
      <c r="C80" s="436"/>
      <c r="D80" s="436"/>
      <c r="E80" s="17"/>
    </row>
    <row r="81" spans="1:5" x14ac:dyDescent="0.25">
      <c r="A81" s="436"/>
      <c r="B81" s="436"/>
      <c r="C81" s="436"/>
      <c r="D81" s="436"/>
      <c r="E81" s="17"/>
    </row>
    <row r="82" spans="1:5" x14ac:dyDescent="0.25">
      <c r="A82" s="436"/>
      <c r="B82" s="436"/>
      <c r="C82" s="436"/>
      <c r="D82" s="436"/>
      <c r="E82" s="17"/>
    </row>
    <row r="83" spans="1:5" x14ac:dyDescent="0.25">
      <c r="A83" s="436"/>
      <c r="B83" s="436"/>
      <c r="C83" s="436"/>
      <c r="D83" s="436"/>
      <c r="E83" s="17"/>
    </row>
    <row r="84" spans="1:5" x14ac:dyDescent="0.25">
      <c r="A84" s="436"/>
      <c r="B84" s="436"/>
      <c r="C84" s="436"/>
      <c r="D84" s="436"/>
      <c r="E84" s="17"/>
    </row>
    <row r="85" spans="1:5" x14ac:dyDescent="0.25">
      <c r="A85" s="436"/>
      <c r="B85" s="436"/>
      <c r="C85" s="436"/>
      <c r="D85" s="436"/>
      <c r="E85" s="17"/>
    </row>
    <row r="86" spans="1:5" x14ac:dyDescent="0.25">
      <c r="A86" s="436"/>
      <c r="B86" s="436"/>
      <c r="C86" s="436"/>
      <c r="D86" s="436"/>
      <c r="E86" s="17"/>
    </row>
    <row r="87" spans="1:5" x14ac:dyDescent="0.25">
      <c r="A87" s="436"/>
      <c r="B87" s="436"/>
      <c r="C87" s="436"/>
      <c r="D87" s="436"/>
      <c r="E87" s="17"/>
    </row>
    <row r="88" spans="1:5" x14ac:dyDescent="0.25">
      <c r="A88" s="436"/>
      <c r="B88" s="436"/>
      <c r="C88" s="436"/>
      <c r="D88" s="436"/>
      <c r="E88" s="17"/>
    </row>
    <row r="89" spans="1:5" x14ac:dyDescent="0.25">
      <c r="A89" s="436"/>
      <c r="B89" s="436"/>
      <c r="C89" s="436"/>
      <c r="D89" s="436"/>
      <c r="E89" s="17"/>
    </row>
    <row r="90" spans="1:5" x14ac:dyDescent="0.25">
      <c r="A90" s="436"/>
      <c r="B90" s="436"/>
      <c r="C90" s="436"/>
      <c r="D90" s="436"/>
      <c r="E90" s="17"/>
    </row>
    <row r="91" spans="1:5" x14ac:dyDescent="0.25">
      <c r="A91" s="436"/>
      <c r="B91" s="436"/>
      <c r="C91" s="436"/>
      <c r="D91" s="436"/>
      <c r="E91" s="17"/>
    </row>
    <row r="92" spans="1:5" x14ac:dyDescent="0.25">
      <c r="A92" s="436"/>
      <c r="B92" s="436"/>
      <c r="C92" s="436"/>
      <c r="D92" s="436"/>
      <c r="E92" s="17"/>
    </row>
    <row r="93" spans="1:5" x14ac:dyDescent="0.25">
      <c r="A93" s="436"/>
      <c r="B93" s="436"/>
      <c r="C93" s="436"/>
      <c r="D93" s="436"/>
      <c r="E93" s="17"/>
    </row>
    <row r="94" spans="1:5" x14ac:dyDescent="0.25">
      <c r="A94" s="436"/>
      <c r="B94" s="436"/>
      <c r="C94" s="436"/>
      <c r="D94" s="436"/>
      <c r="E94" s="17"/>
    </row>
    <row r="95" spans="1:5" x14ac:dyDescent="0.25">
      <c r="A95" s="436"/>
      <c r="B95" s="436"/>
      <c r="C95" s="436"/>
      <c r="D95" s="436"/>
      <c r="E95" s="17"/>
    </row>
    <row r="96" spans="1:5" x14ac:dyDescent="0.25">
      <c r="A96" s="436"/>
      <c r="B96" s="436"/>
      <c r="C96" s="436"/>
      <c r="D96" s="436"/>
      <c r="E96" s="17"/>
    </row>
    <row r="97" spans="1:5" x14ac:dyDescent="0.25">
      <c r="A97" s="436"/>
      <c r="B97" s="436"/>
      <c r="C97" s="436"/>
      <c r="D97" s="436"/>
      <c r="E97" s="17"/>
    </row>
    <row r="98" spans="1:5" x14ac:dyDescent="0.25">
      <c r="A98" s="436"/>
      <c r="B98" s="436"/>
      <c r="C98" s="436"/>
      <c r="D98" s="436"/>
      <c r="E98" s="17"/>
    </row>
    <row r="99" spans="1:5" x14ac:dyDescent="0.25">
      <c r="A99" s="436"/>
      <c r="B99" s="436"/>
      <c r="C99" s="436"/>
      <c r="D99" s="436"/>
      <c r="E99" s="17"/>
    </row>
    <row r="100" spans="1:5" x14ac:dyDescent="0.25">
      <c r="A100" s="436"/>
      <c r="B100" s="436"/>
      <c r="C100" s="436"/>
      <c r="D100" s="436"/>
      <c r="E100" s="17"/>
    </row>
    <row r="101" spans="1:5" x14ac:dyDescent="0.25">
      <c r="A101" s="436"/>
      <c r="B101" s="436"/>
      <c r="C101" s="436"/>
      <c r="D101" s="436"/>
      <c r="E101" s="17"/>
    </row>
    <row r="102" spans="1:5" x14ac:dyDescent="0.25">
      <c r="A102" s="436"/>
      <c r="B102" s="436"/>
      <c r="C102" s="436"/>
      <c r="D102" s="436"/>
      <c r="E102" s="17"/>
    </row>
    <row r="103" spans="1:5" x14ac:dyDescent="0.25">
      <c r="A103" s="436"/>
      <c r="B103" s="436"/>
      <c r="C103" s="436"/>
      <c r="D103" s="436"/>
      <c r="E103" s="17"/>
    </row>
    <row r="104" spans="1:5" x14ac:dyDescent="0.25">
      <c r="A104" s="436"/>
      <c r="B104" s="436"/>
      <c r="C104" s="436"/>
      <c r="D104" s="436"/>
      <c r="E104" s="17"/>
    </row>
    <row r="105" spans="1:5" x14ac:dyDescent="0.25">
      <c r="A105" s="436"/>
      <c r="B105" s="436"/>
      <c r="C105" s="436"/>
      <c r="D105" s="436"/>
      <c r="E105" s="17"/>
    </row>
    <row r="106" spans="1:5" x14ac:dyDescent="0.25">
      <c r="A106" s="436"/>
      <c r="B106" s="436"/>
      <c r="C106" s="436"/>
      <c r="D106" s="436"/>
      <c r="E106" s="17"/>
    </row>
    <row r="107" spans="1:5" x14ac:dyDescent="0.25">
      <c r="A107" s="436"/>
      <c r="B107" s="436"/>
      <c r="C107" s="436"/>
      <c r="D107" s="436"/>
      <c r="E107" s="17"/>
    </row>
    <row r="108" spans="1:5" x14ac:dyDescent="0.25">
      <c r="A108" s="436"/>
      <c r="B108" s="436"/>
      <c r="C108" s="436"/>
      <c r="D108" s="436"/>
      <c r="E108" s="17"/>
    </row>
    <row r="109" spans="1:5" x14ac:dyDescent="0.25">
      <c r="A109" s="436"/>
      <c r="B109" s="436"/>
      <c r="C109" s="436"/>
      <c r="D109" s="436"/>
      <c r="E109" s="17"/>
    </row>
    <row r="110" spans="1:5" x14ac:dyDescent="0.25">
      <c r="A110" s="436"/>
      <c r="B110" s="436"/>
      <c r="C110" s="436"/>
      <c r="D110" s="436"/>
      <c r="E110" s="17"/>
    </row>
    <row r="111" spans="1:5" x14ac:dyDescent="0.25">
      <c r="A111" s="436"/>
      <c r="B111" s="436"/>
      <c r="C111" s="436"/>
      <c r="D111" s="436"/>
      <c r="E111" s="17"/>
    </row>
    <row r="112" spans="1:5" x14ac:dyDescent="0.25">
      <c r="A112" s="436"/>
      <c r="B112" s="436"/>
      <c r="C112" s="436"/>
      <c r="D112" s="436"/>
      <c r="E112" s="17"/>
    </row>
    <row r="113" spans="1:5" x14ac:dyDescent="0.25">
      <c r="A113" s="436"/>
      <c r="B113" s="436"/>
      <c r="C113" s="436"/>
      <c r="D113" s="436"/>
      <c r="E113" s="17"/>
    </row>
    <row r="114" spans="1:5" x14ac:dyDescent="0.25">
      <c r="A114" s="436"/>
      <c r="B114" s="436"/>
      <c r="C114" s="436"/>
      <c r="D114" s="436"/>
      <c r="E114" s="17"/>
    </row>
    <row r="115" spans="1:5" x14ac:dyDescent="0.25">
      <c r="A115" s="436"/>
      <c r="B115" s="436"/>
      <c r="C115" s="436"/>
      <c r="D115" s="436"/>
      <c r="E115" s="17"/>
    </row>
    <row r="116" spans="1:5" x14ac:dyDescent="0.25">
      <c r="A116" s="436"/>
      <c r="B116" s="436"/>
      <c r="C116" s="436"/>
      <c r="D116" s="436"/>
      <c r="E116" s="17"/>
    </row>
    <row r="117" spans="1:5" x14ac:dyDescent="0.25">
      <c r="A117" s="436"/>
      <c r="B117" s="436"/>
      <c r="C117" s="436"/>
      <c r="D117" s="436"/>
      <c r="E117" s="17"/>
    </row>
    <row r="118" spans="1:5" x14ac:dyDescent="0.25">
      <c r="A118" s="436"/>
      <c r="B118" s="436"/>
      <c r="C118" s="436"/>
      <c r="D118" s="436"/>
      <c r="E118" s="17"/>
    </row>
    <row r="119" spans="1:5" x14ac:dyDescent="0.25">
      <c r="A119" s="436"/>
      <c r="B119" s="436"/>
      <c r="C119" s="436"/>
      <c r="D119" s="436"/>
      <c r="E119" s="17"/>
    </row>
    <row r="120" spans="1:5" x14ac:dyDescent="0.25">
      <c r="A120" s="436"/>
      <c r="B120" s="436"/>
      <c r="C120" s="436"/>
      <c r="D120" s="436"/>
      <c r="E120" s="17"/>
    </row>
    <row r="121" spans="1:5" x14ac:dyDescent="0.25">
      <c r="A121" s="436"/>
      <c r="B121" s="436"/>
      <c r="C121" s="436"/>
      <c r="D121" s="436"/>
      <c r="E121" s="17"/>
    </row>
    <row r="122" spans="1:5" x14ac:dyDescent="0.25">
      <c r="A122" s="436"/>
      <c r="B122" s="436"/>
      <c r="C122" s="436"/>
      <c r="D122" s="436"/>
      <c r="E122" s="17"/>
    </row>
    <row r="123" spans="1:5" x14ac:dyDescent="0.25">
      <c r="A123" s="436"/>
      <c r="B123" s="436"/>
      <c r="C123" s="436"/>
      <c r="D123" s="436"/>
      <c r="E123" s="17"/>
    </row>
    <row r="124" spans="1:5" x14ac:dyDescent="0.25">
      <c r="A124" s="436"/>
      <c r="B124" s="436"/>
      <c r="C124" s="436"/>
      <c r="D124" s="436"/>
      <c r="E124" s="17"/>
    </row>
    <row r="125" spans="1:5" x14ac:dyDescent="0.25">
      <c r="A125" s="436"/>
      <c r="B125" s="436"/>
      <c r="C125" s="436"/>
      <c r="D125" s="436"/>
      <c r="E125" s="17"/>
    </row>
    <row r="126" spans="1:5" x14ac:dyDescent="0.25">
      <c r="A126" s="436"/>
      <c r="B126" s="436"/>
      <c r="C126" s="436"/>
      <c r="D126" s="436"/>
      <c r="E126" s="17"/>
    </row>
    <row r="127" spans="1:5" x14ac:dyDescent="0.25">
      <c r="A127" s="436"/>
      <c r="B127" s="436"/>
      <c r="C127" s="436"/>
      <c r="D127" s="436"/>
      <c r="E127" s="17"/>
    </row>
    <row r="128" spans="1:5" x14ac:dyDescent="0.25">
      <c r="A128" s="436"/>
      <c r="B128" s="436"/>
      <c r="C128" s="436"/>
      <c r="D128" s="436"/>
      <c r="E128" s="17"/>
    </row>
    <row r="129" spans="1:5" x14ac:dyDescent="0.25">
      <c r="A129" s="436"/>
      <c r="B129" s="436"/>
      <c r="C129" s="436"/>
      <c r="D129" s="436"/>
      <c r="E129" s="17"/>
    </row>
    <row r="130" spans="1:5" x14ac:dyDescent="0.25">
      <c r="A130" s="436"/>
      <c r="B130" s="436"/>
      <c r="C130" s="436"/>
      <c r="D130" s="436"/>
      <c r="E130" s="17"/>
    </row>
    <row r="131" spans="1:5" x14ac:dyDescent="0.25">
      <c r="A131" s="436"/>
      <c r="B131" s="436"/>
      <c r="C131" s="436"/>
      <c r="D131" s="436"/>
      <c r="E131" s="17"/>
    </row>
    <row r="132" spans="1:5" x14ac:dyDescent="0.25">
      <c r="A132" s="436"/>
      <c r="B132" s="436"/>
      <c r="C132" s="436"/>
      <c r="D132" s="436"/>
      <c r="E132" s="17"/>
    </row>
    <row r="133" spans="1:5" x14ac:dyDescent="0.25">
      <c r="A133" s="436"/>
      <c r="B133" s="436"/>
      <c r="C133" s="436"/>
      <c r="D133" s="436"/>
      <c r="E133" s="17"/>
    </row>
    <row r="134" spans="1:5" x14ac:dyDescent="0.25">
      <c r="A134" s="436"/>
      <c r="B134" s="436"/>
      <c r="C134" s="436"/>
      <c r="D134" s="436"/>
      <c r="E134" s="17"/>
    </row>
    <row r="135" spans="1:5" x14ac:dyDescent="0.25">
      <c r="A135" s="436"/>
      <c r="B135" s="436"/>
      <c r="C135" s="436"/>
      <c r="D135" s="436"/>
      <c r="E135" s="17"/>
    </row>
    <row r="136" spans="1:5" x14ac:dyDescent="0.25">
      <c r="A136" s="436"/>
      <c r="B136" s="436"/>
      <c r="C136" s="436"/>
      <c r="D136" s="436"/>
      <c r="E136" s="17"/>
    </row>
    <row r="137" spans="1:5" x14ac:dyDescent="0.25">
      <c r="A137" s="436"/>
      <c r="B137" s="436"/>
      <c r="C137" s="436"/>
      <c r="D137" s="436"/>
      <c r="E137" s="17"/>
    </row>
    <row r="138" spans="1:5" x14ac:dyDescent="0.25">
      <c r="A138" s="436"/>
      <c r="B138" s="436"/>
      <c r="C138" s="436"/>
      <c r="D138" s="436"/>
      <c r="E138" s="17"/>
    </row>
    <row r="139" spans="1:5" x14ac:dyDescent="0.25">
      <c r="A139" s="436"/>
      <c r="B139" s="436"/>
      <c r="C139" s="436"/>
      <c r="D139" s="436"/>
      <c r="E139" s="17"/>
    </row>
    <row r="140" spans="1:5" x14ac:dyDescent="0.25">
      <c r="A140" s="436"/>
      <c r="B140" s="436"/>
      <c r="C140" s="436"/>
      <c r="D140" s="436"/>
      <c r="E140" s="17"/>
    </row>
    <row r="141" spans="1:5" x14ac:dyDescent="0.25">
      <c r="A141" s="436"/>
      <c r="B141" s="436"/>
      <c r="C141" s="436"/>
      <c r="D141" s="436"/>
      <c r="E141" s="17"/>
    </row>
    <row r="142" spans="1:5" x14ac:dyDescent="0.25">
      <c r="A142" s="436"/>
      <c r="B142" s="436"/>
      <c r="C142" s="436"/>
      <c r="D142" s="436"/>
      <c r="E142" s="17"/>
    </row>
    <row r="143" spans="1:5" x14ac:dyDescent="0.25">
      <c r="A143" s="436"/>
      <c r="B143" s="436"/>
      <c r="C143" s="436"/>
      <c r="D143" s="436"/>
      <c r="E143" s="17"/>
    </row>
    <row r="144" spans="1:5" x14ac:dyDescent="0.25">
      <c r="A144" s="436"/>
      <c r="B144" s="436"/>
      <c r="C144" s="436"/>
      <c r="D144" s="436"/>
      <c r="E144" s="17"/>
    </row>
    <row r="145" spans="1:5" x14ac:dyDescent="0.25">
      <c r="A145" s="436"/>
      <c r="B145" s="436"/>
      <c r="C145" s="436"/>
      <c r="D145" s="436"/>
      <c r="E145" s="17"/>
    </row>
    <row r="146" spans="1:5" x14ac:dyDescent="0.25">
      <c r="A146" s="436"/>
      <c r="B146" s="436"/>
      <c r="C146" s="436"/>
      <c r="D146" s="436"/>
      <c r="E146" s="17"/>
    </row>
    <row r="147" spans="1:5" x14ac:dyDescent="0.25">
      <c r="A147" s="436"/>
      <c r="B147" s="436"/>
      <c r="C147" s="436"/>
      <c r="D147" s="436"/>
      <c r="E147" s="17"/>
    </row>
    <row r="148" spans="1:5" x14ac:dyDescent="0.25">
      <c r="A148" s="436"/>
      <c r="B148" s="436"/>
      <c r="C148" s="436"/>
      <c r="D148" s="436"/>
      <c r="E148" s="17"/>
    </row>
    <row r="149" spans="1:5" x14ac:dyDescent="0.25">
      <c r="A149" s="436"/>
      <c r="B149" s="436"/>
      <c r="C149" s="436"/>
      <c r="D149" s="436"/>
      <c r="E149" s="17"/>
    </row>
    <row r="150" spans="1:5" x14ac:dyDescent="0.25">
      <c r="A150" s="436"/>
      <c r="B150" s="436"/>
      <c r="C150" s="436"/>
      <c r="D150" s="436"/>
      <c r="E150" s="17"/>
    </row>
    <row r="151" spans="1:5" x14ac:dyDescent="0.25">
      <c r="A151" s="436"/>
      <c r="B151" s="436"/>
      <c r="C151" s="436"/>
      <c r="D151" s="436"/>
      <c r="E151" s="17"/>
    </row>
    <row r="152" spans="1:5" x14ac:dyDescent="0.25">
      <c r="A152" s="436"/>
      <c r="B152" s="436"/>
      <c r="C152" s="436"/>
      <c r="D152" s="436"/>
      <c r="E152" s="17"/>
    </row>
    <row r="153" spans="1:5" x14ac:dyDescent="0.25">
      <c r="A153" s="436"/>
      <c r="B153" s="436"/>
      <c r="C153" s="436"/>
      <c r="D153" s="436"/>
      <c r="E153" s="17"/>
    </row>
    <row r="154" spans="1:5" x14ac:dyDescent="0.25">
      <c r="A154" s="436"/>
      <c r="B154" s="436"/>
      <c r="C154" s="436"/>
      <c r="D154" s="436"/>
      <c r="E154" s="17"/>
    </row>
    <row r="155" spans="1:5" x14ac:dyDescent="0.25">
      <c r="A155" s="436"/>
      <c r="B155" s="436"/>
      <c r="C155" s="436"/>
      <c r="D155" s="436"/>
      <c r="E155" s="17"/>
    </row>
    <row r="156" spans="1:5" x14ac:dyDescent="0.25">
      <c r="A156" s="436"/>
      <c r="B156" s="436"/>
      <c r="C156" s="436"/>
      <c r="D156" s="436"/>
      <c r="E156" s="17"/>
    </row>
    <row r="157" spans="1:5" x14ac:dyDescent="0.25">
      <c r="A157" s="436"/>
      <c r="B157" s="436"/>
      <c r="C157" s="436"/>
      <c r="D157" s="436"/>
      <c r="E157" s="17"/>
    </row>
    <row r="158" spans="1:5" x14ac:dyDescent="0.25">
      <c r="A158" s="436"/>
      <c r="B158" s="436"/>
      <c r="C158" s="436"/>
      <c r="D158" s="436"/>
      <c r="E158" s="17"/>
    </row>
    <row r="159" spans="1:5" x14ac:dyDescent="0.25">
      <c r="A159" s="436"/>
      <c r="B159" s="436"/>
      <c r="C159" s="436"/>
      <c r="D159" s="436"/>
      <c r="E159" s="17"/>
    </row>
    <row r="160" spans="1:5" x14ac:dyDescent="0.25">
      <c r="A160" s="436"/>
      <c r="B160" s="436"/>
      <c r="C160" s="436"/>
      <c r="D160" s="436"/>
      <c r="E160" s="17"/>
    </row>
    <row r="161" spans="1:5" x14ac:dyDescent="0.25">
      <c r="A161" s="436"/>
      <c r="B161" s="436"/>
      <c r="C161" s="436"/>
      <c r="D161" s="436"/>
      <c r="E161" s="17"/>
    </row>
    <row r="162" spans="1:5" x14ac:dyDescent="0.25">
      <c r="A162" s="436"/>
      <c r="B162" s="436"/>
      <c r="C162" s="436"/>
      <c r="D162" s="436"/>
      <c r="E162" s="17"/>
    </row>
    <row r="163" spans="1:5" x14ac:dyDescent="0.25">
      <c r="A163" s="436"/>
      <c r="B163" s="436"/>
      <c r="C163" s="436"/>
      <c r="D163" s="436"/>
      <c r="E163" s="17"/>
    </row>
    <row r="164" spans="1:5" x14ac:dyDescent="0.25">
      <c r="A164" s="436"/>
      <c r="B164" s="436"/>
      <c r="C164" s="436"/>
      <c r="D164" s="436"/>
      <c r="E164" s="17"/>
    </row>
    <row r="165" spans="1:5" x14ac:dyDescent="0.25">
      <c r="A165" s="436"/>
      <c r="B165" s="436"/>
      <c r="C165" s="436"/>
      <c r="D165" s="436"/>
      <c r="E165" s="17"/>
    </row>
    <row r="166" spans="1:5" x14ac:dyDescent="0.25">
      <c r="A166" s="436"/>
      <c r="B166" s="436"/>
      <c r="C166" s="436"/>
      <c r="D166" s="436"/>
      <c r="E166" s="17"/>
    </row>
    <row r="167" spans="1:5" x14ac:dyDescent="0.25">
      <c r="A167" s="436"/>
      <c r="B167" s="436"/>
      <c r="C167" s="436"/>
      <c r="D167" s="436"/>
      <c r="E167" s="17"/>
    </row>
    <row r="168" spans="1:5" x14ac:dyDescent="0.25">
      <c r="A168" s="436"/>
      <c r="B168" s="436"/>
      <c r="C168" s="436"/>
      <c r="D168" s="436"/>
      <c r="E168" s="17"/>
    </row>
    <row r="169" spans="1:5" x14ac:dyDescent="0.25">
      <c r="A169" s="436"/>
      <c r="B169" s="436"/>
      <c r="C169" s="436"/>
      <c r="D169" s="436"/>
      <c r="E169" s="17"/>
    </row>
    <row r="170" spans="1:5" x14ac:dyDescent="0.25">
      <c r="A170" s="436"/>
      <c r="B170" s="436"/>
      <c r="C170" s="436"/>
      <c r="D170" s="436"/>
      <c r="E170" s="17"/>
    </row>
    <row r="171" spans="1:5" x14ac:dyDescent="0.25">
      <c r="A171" s="436"/>
      <c r="B171" s="436"/>
      <c r="C171" s="436"/>
      <c r="D171" s="436"/>
      <c r="E171" s="17"/>
    </row>
    <row r="172" spans="1:5" x14ac:dyDescent="0.25">
      <c r="A172" s="436"/>
      <c r="B172" s="436"/>
      <c r="C172" s="436"/>
      <c r="D172" s="436"/>
      <c r="E172" s="17"/>
    </row>
    <row r="173" spans="1:5" x14ac:dyDescent="0.25">
      <c r="A173" s="436"/>
      <c r="B173" s="436"/>
      <c r="C173" s="436"/>
      <c r="D173" s="436"/>
      <c r="E173" s="17"/>
    </row>
    <row r="174" spans="1:5" x14ac:dyDescent="0.25">
      <c r="A174" s="436"/>
      <c r="B174" s="436"/>
      <c r="C174" s="436"/>
      <c r="D174" s="436"/>
      <c r="E174" s="17"/>
    </row>
    <row r="175" spans="1:5" x14ac:dyDescent="0.25">
      <c r="A175" s="436"/>
      <c r="B175" s="436"/>
      <c r="C175" s="436"/>
      <c r="D175" s="436"/>
      <c r="E175" s="17"/>
    </row>
    <row r="176" spans="1:5" x14ac:dyDescent="0.25">
      <c r="A176" s="436"/>
      <c r="B176" s="436"/>
      <c r="C176" s="436"/>
      <c r="D176" s="436"/>
      <c r="E176" s="17"/>
    </row>
    <row r="177" spans="1:5" x14ac:dyDescent="0.25">
      <c r="A177" s="436"/>
      <c r="B177" s="436"/>
      <c r="C177" s="436"/>
      <c r="D177" s="436"/>
      <c r="E177" s="17"/>
    </row>
    <row r="178" spans="1:5" x14ac:dyDescent="0.25">
      <c r="A178" s="436"/>
      <c r="B178" s="436"/>
      <c r="C178" s="436"/>
      <c r="D178" s="436"/>
      <c r="E178" s="17"/>
    </row>
    <row r="179" spans="1:5" x14ac:dyDescent="0.25">
      <c r="A179" s="436"/>
      <c r="B179" s="436"/>
      <c r="C179" s="436"/>
      <c r="D179" s="436"/>
      <c r="E179" s="17"/>
    </row>
    <row r="180" spans="1:5" x14ac:dyDescent="0.25">
      <c r="A180" s="436"/>
      <c r="B180" s="436"/>
      <c r="C180" s="436"/>
      <c r="D180" s="436"/>
      <c r="E180" s="17"/>
    </row>
    <row r="181" spans="1:5" x14ac:dyDescent="0.25">
      <c r="A181" s="436"/>
      <c r="B181" s="436"/>
      <c r="C181" s="436"/>
      <c r="D181" s="436"/>
      <c r="E181" s="17"/>
    </row>
    <row r="182" spans="1:5" x14ac:dyDescent="0.25">
      <c r="A182" s="436"/>
      <c r="B182" s="436"/>
      <c r="C182" s="436"/>
      <c r="D182" s="436"/>
      <c r="E182" s="17"/>
    </row>
    <row r="183" spans="1:5" x14ac:dyDescent="0.25">
      <c r="A183" s="436"/>
      <c r="B183" s="436"/>
      <c r="C183" s="436"/>
      <c r="D183" s="436"/>
      <c r="E183" s="17"/>
    </row>
    <row r="184" spans="1:5" x14ac:dyDescent="0.25">
      <c r="A184" s="436"/>
      <c r="B184" s="436"/>
      <c r="C184" s="436"/>
      <c r="D184" s="436"/>
      <c r="E184" s="17"/>
    </row>
    <row r="185" spans="1:5" x14ac:dyDescent="0.25">
      <c r="A185" s="436"/>
      <c r="B185" s="436"/>
      <c r="C185" s="436"/>
      <c r="D185" s="436"/>
      <c r="E185" s="17"/>
    </row>
    <row r="186" spans="1:5" x14ac:dyDescent="0.25">
      <c r="A186" s="436"/>
      <c r="B186" s="436"/>
      <c r="C186" s="436"/>
      <c r="D186" s="436"/>
      <c r="E186" s="17"/>
    </row>
    <row r="187" spans="1:5" x14ac:dyDescent="0.25">
      <c r="A187" s="436"/>
      <c r="B187" s="436"/>
      <c r="C187" s="436"/>
      <c r="D187" s="436"/>
      <c r="E187" s="17"/>
    </row>
    <row r="188" spans="1:5" x14ac:dyDescent="0.25">
      <c r="A188" s="436"/>
      <c r="B188" s="436"/>
      <c r="C188" s="436"/>
      <c r="D188" s="436"/>
      <c r="E188" s="17"/>
    </row>
    <row r="189" spans="1:5" x14ac:dyDescent="0.25">
      <c r="A189" s="436"/>
      <c r="B189" s="436"/>
      <c r="C189" s="436"/>
      <c r="D189" s="436"/>
      <c r="E189" s="17"/>
    </row>
    <row r="190" spans="1:5" x14ac:dyDescent="0.25">
      <c r="A190" s="436"/>
      <c r="B190" s="436"/>
      <c r="C190" s="436"/>
      <c r="D190" s="436"/>
      <c r="E190" s="17"/>
    </row>
    <row r="191" spans="1:5" x14ac:dyDescent="0.25">
      <c r="A191" s="436"/>
      <c r="B191" s="436"/>
      <c r="C191" s="436"/>
      <c r="D191" s="436"/>
      <c r="E191" s="17"/>
    </row>
    <row r="192" spans="1:5" x14ac:dyDescent="0.25">
      <c r="A192" s="436"/>
      <c r="B192" s="436"/>
      <c r="C192" s="436"/>
      <c r="D192" s="436"/>
      <c r="E192" s="17"/>
    </row>
    <row r="193" spans="1:5" x14ac:dyDescent="0.25">
      <c r="A193" s="436"/>
      <c r="B193" s="436"/>
      <c r="C193" s="436"/>
      <c r="D193" s="436"/>
      <c r="E193" s="17"/>
    </row>
    <row r="194" spans="1:5" x14ac:dyDescent="0.25">
      <c r="A194" s="436"/>
      <c r="B194" s="436"/>
      <c r="C194" s="436"/>
      <c r="D194" s="436"/>
      <c r="E194" s="17"/>
    </row>
    <row r="195" spans="1:5" x14ac:dyDescent="0.25">
      <c r="A195" s="436"/>
      <c r="B195" s="436"/>
      <c r="C195" s="436"/>
      <c r="D195" s="436"/>
      <c r="E195" s="17"/>
    </row>
    <row r="196" spans="1:5" x14ac:dyDescent="0.25">
      <c r="A196" s="436"/>
      <c r="B196" s="436"/>
      <c r="C196" s="436"/>
      <c r="D196" s="436"/>
      <c r="E196" s="17"/>
    </row>
    <row r="197" spans="1:5" x14ac:dyDescent="0.25">
      <c r="A197" s="436"/>
      <c r="B197" s="436"/>
      <c r="C197" s="436"/>
      <c r="D197" s="436"/>
      <c r="E197" s="17"/>
    </row>
    <row r="198" spans="1:5" x14ac:dyDescent="0.25">
      <c r="A198" s="436"/>
      <c r="B198" s="436"/>
      <c r="C198" s="436"/>
      <c r="D198" s="436"/>
      <c r="E198" s="17"/>
    </row>
    <row r="199" spans="1:5" x14ac:dyDescent="0.25">
      <c r="A199" s="436"/>
      <c r="B199" s="436"/>
      <c r="C199" s="436"/>
      <c r="D199" s="436"/>
      <c r="E199" s="17"/>
    </row>
    <row r="200" spans="1:5" x14ac:dyDescent="0.25">
      <c r="A200" s="436"/>
      <c r="B200" s="436"/>
      <c r="C200" s="436"/>
      <c r="D200" s="436"/>
      <c r="E200" s="17"/>
    </row>
    <row r="201" spans="1:5" x14ac:dyDescent="0.25">
      <c r="A201" s="436"/>
      <c r="B201" s="436"/>
      <c r="C201" s="436"/>
      <c r="D201" s="436"/>
      <c r="E201" s="17"/>
    </row>
    <row r="202" spans="1:5" x14ac:dyDescent="0.25">
      <c r="A202" s="436"/>
      <c r="B202" s="436"/>
      <c r="C202" s="436"/>
      <c r="D202" s="436"/>
      <c r="E202" s="17"/>
    </row>
    <row r="203" spans="1:5" x14ac:dyDescent="0.25">
      <c r="A203" s="436"/>
      <c r="B203" s="436"/>
      <c r="C203" s="436"/>
      <c r="D203" s="436"/>
      <c r="E203" s="17"/>
    </row>
    <row r="204" spans="1:5" x14ac:dyDescent="0.25">
      <c r="A204" s="436"/>
      <c r="B204" s="436"/>
      <c r="C204" s="436"/>
      <c r="D204" s="436"/>
      <c r="E204" s="17"/>
    </row>
    <row r="205" spans="1:5" x14ac:dyDescent="0.25">
      <c r="A205" s="436"/>
      <c r="B205" s="436"/>
      <c r="C205" s="436"/>
      <c r="D205" s="436"/>
      <c r="E205" s="17"/>
    </row>
    <row r="206" spans="1:5" x14ac:dyDescent="0.25">
      <c r="A206" s="436"/>
      <c r="B206" s="436"/>
      <c r="C206" s="436"/>
      <c r="D206" s="436"/>
      <c r="E206" s="17"/>
    </row>
    <row r="207" spans="1:5" x14ac:dyDescent="0.25">
      <c r="A207" s="436"/>
      <c r="B207" s="436"/>
      <c r="C207" s="436"/>
      <c r="D207" s="436"/>
      <c r="E207" s="17"/>
    </row>
    <row r="208" spans="1:5" x14ac:dyDescent="0.25">
      <c r="A208" s="436"/>
      <c r="B208" s="436"/>
      <c r="C208" s="436"/>
      <c r="D208" s="436"/>
      <c r="E208" s="17"/>
    </row>
    <row r="209" spans="1:5" x14ac:dyDescent="0.25">
      <c r="A209" s="436"/>
      <c r="B209" s="436"/>
      <c r="C209" s="436"/>
      <c r="D209" s="436"/>
      <c r="E209" s="17"/>
    </row>
    <row r="210" spans="1:5" x14ac:dyDescent="0.25">
      <c r="A210" s="436"/>
      <c r="B210" s="436"/>
      <c r="C210" s="436"/>
      <c r="D210" s="436"/>
      <c r="E210" s="17"/>
    </row>
    <row r="211" spans="1:5" x14ac:dyDescent="0.25">
      <c r="A211" s="436"/>
      <c r="B211" s="436"/>
      <c r="C211" s="436"/>
      <c r="D211" s="436"/>
      <c r="E211" s="17"/>
    </row>
    <row r="212" spans="1:5" x14ac:dyDescent="0.25">
      <c r="A212" s="436"/>
      <c r="B212" s="436"/>
      <c r="C212" s="436"/>
      <c r="D212" s="436"/>
      <c r="E212" s="17"/>
    </row>
    <row r="213" spans="1:5" x14ac:dyDescent="0.25">
      <c r="A213" s="436"/>
      <c r="B213" s="436"/>
      <c r="C213" s="436"/>
      <c r="D213" s="436"/>
      <c r="E213" s="17"/>
    </row>
    <row r="214" spans="1:5" x14ac:dyDescent="0.25">
      <c r="A214" s="436"/>
      <c r="B214" s="436"/>
      <c r="C214" s="436"/>
      <c r="D214" s="436"/>
      <c r="E214" s="17"/>
    </row>
    <row r="215" spans="1:5" x14ac:dyDescent="0.25">
      <c r="A215" s="436"/>
      <c r="B215" s="436"/>
      <c r="C215" s="436"/>
      <c r="D215" s="436"/>
      <c r="E215" s="17"/>
    </row>
    <row r="216" spans="1:5" x14ac:dyDescent="0.25">
      <c r="A216" s="436"/>
      <c r="B216" s="436"/>
      <c r="C216" s="436"/>
      <c r="D216" s="436"/>
      <c r="E216" s="17"/>
    </row>
    <row r="217" spans="1:5" x14ac:dyDescent="0.25">
      <c r="A217" s="436"/>
      <c r="B217" s="436"/>
      <c r="C217" s="436"/>
      <c r="D217" s="436"/>
      <c r="E217" s="17"/>
    </row>
    <row r="218" spans="1:5" x14ac:dyDescent="0.25">
      <c r="A218" s="436"/>
      <c r="B218" s="436"/>
      <c r="C218" s="436"/>
      <c r="D218" s="436"/>
      <c r="E218" s="17"/>
    </row>
    <row r="219" spans="1:5" x14ac:dyDescent="0.25">
      <c r="A219" s="436"/>
      <c r="B219" s="436"/>
      <c r="C219" s="436"/>
      <c r="D219" s="436"/>
      <c r="E219" s="17"/>
    </row>
    <row r="220" spans="1:5" x14ac:dyDescent="0.25">
      <c r="A220" s="436"/>
      <c r="B220" s="436"/>
      <c r="C220" s="436"/>
      <c r="D220" s="436"/>
      <c r="E220" s="17"/>
    </row>
    <row r="221" spans="1:5" x14ac:dyDescent="0.25">
      <c r="A221" s="436"/>
      <c r="B221" s="436"/>
      <c r="C221" s="436"/>
      <c r="D221" s="436"/>
      <c r="E221" s="17"/>
    </row>
    <row r="222" spans="1:5" x14ac:dyDescent="0.25">
      <c r="A222" s="436"/>
      <c r="B222" s="436"/>
      <c r="C222" s="436"/>
      <c r="D222" s="436"/>
      <c r="E222" s="17"/>
    </row>
    <row r="223" spans="1:5" x14ac:dyDescent="0.25">
      <c r="A223" s="436"/>
      <c r="B223" s="436"/>
      <c r="C223" s="436"/>
      <c r="D223" s="436"/>
      <c r="E223" s="17"/>
    </row>
    <row r="224" spans="1:5" x14ac:dyDescent="0.25">
      <c r="A224" s="436"/>
      <c r="B224" s="436"/>
      <c r="C224" s="436"/>
      <c r="D224" s="436"/>
      <c r="E224" s="17"/>
    </row>
    <row r="225" spans="1:5" x14ac:dyDescent="0.25">
      <c r="A225" s="436"/>
      <c r="B225" s="436"/>
      <c r="C225" s="436"/>
      <c r="D225" s="436"/>
      <c r="E225" s="17"/>
    </row>
    <row r="226" spans="1:5" x14ac:dyDescent="0.25">
      <c r="A226" s="436"/>
      <c r="B226" s="436"/>
      <c r="C226" s="436"/>
      <c r="D226" s="436"/>
      <c r="E226" s="17"/>
    </row>
    <row r="227" spans="1:5" x14ac:dyDescent="0.25">
      <c r="A227" s="436"/>
      <c r="B227" s="436"/>
      <c r="C227" s="436"/>
      <c r="D227" s="436"/>
      <c r="E227" s="17"/>
    </row>
    <row r="228" spans="1:5" x14ac:dyDescent="0.25">
      <c r="A228" s="436"/>
      <c r="B228" s="436"/>
      <c r="C228" s="436"/>
      <c r="D228" s="436"/>
      <c r="E228" s="17"/>
    </row>
    <row r="229" spans="1:5" x14ac:dyDescent="0.25">
      <c r="A229" s="436"/>
      <c r="B229" s="436"/>
      <c r="C229" s="436"/>
      <c r="D229" s="436"/>
      <c r="E229" s="17"/>
    </row>
    <row r="230" spans="1:5" x14ac:dyDescent="0.25">
      <c r="A230" s="436"/>
      <c r="B230" s="436"/>
      <c r="C230" s="436"/>
      <c r="D230" s="436"/>
      <c r="E230" s="17"/>
    </row>
    <row r="231" spans="1:5" x14ac:dyDescent="0.25">
      <c r="A231" s="436"/>
      <c r="B231" s="436"/>
      <c r="C231" s="436"/>
      <c r="D231" s="436"/>
      <c r="E231" s="17"/>
    </row>
    <row r="232" spans="1:5" x14ac:dyDescent="0.25">
      <c r="A232" s="436"/>
      <c r="B232" s="436"/>
      <c r="C232" s="436"/>
      <c r="D232" s="436"/>
      <c r="E232" s="17"/>
    </row>
    <row r="233" spans="1:5" x14ac:dyDescent="0.25">
      <c r="A233" s="436"/>
      <c r="B233" s="436"/>
      <c r="C233" s="436"/>
      <c r="D233" s="436"/>
      <c r="E233" s="17"/>
    </row>
    <row r="234" spans="1:5" x14ac:dyDescent="0.25">
      <c r="A234" s="436"/>
      <c r="B234" s="436"/>
      <c r="C234" s="436"/>
      <c r="D234" s="436"/>
      <c r="E234" s="17"/>
    </row>
    <row r="235" spans="1:5" x14ac:dyDescent="0.25">
      <c r="A235" s="436"/>
      <c r="B235" s="436"/>
      <c r="C235" s="436"/>
      <c r="D235" s="436"/>
      <c r="E235" s="17"/>
    </row>
    <row r="236" spans="1:5" x14ac:dyDescent="0.25">
      <c r="A236" s="436"/>
      <c r="B236" s="436"/>
      <c r="C236" s="436"/>
      <c r="D236" s="436"/>
      <c r="E236" s="17"/>
    </row>
    <row r="237" spans="1:5" x14ac:dyDescent="0.25">
      <c r="A237" s="436"/>
      <c r="B237" s="436"/>
      <c r="C237" s="436"/>
      <c r="D237" s="436"/>
      <c r="E237" s="17"/>
    </row>
    <row r="238" spans="1:5" x14ac:dyDescent="0.25">
      <c r="A238" s="436"/>
      <c r="B238" s="436"/>
      <c r="C238" s="436"/>
      <c r="D238" s="436"/>
      <c r="E238" s="17"/>
    </row>
    <row r="239" spans="1:5" x14ac:dyDescent="0.25">
      <c r="A239" s="436"/>
      <c r="B239" s="436"/>
      <c r="C239" s="436"/>
      <c r="D239" s="436"/>
      <c r="E239" s="17"/>
    </row>
    <row r="240" spans="1:5" x14ac:dyDescent="0.25">
      <c r="A240" s="436"/>
      <c r="B240" s="436"/>
      <c r="C240" s="436"/>
      <c r="D240" s="436"/>
      <c r="E240" s="17"/>
    </row>
    <row r="241" spans="1:5" x14ac:dyDescent="0.25">
      <c r="A241" s="436"/>
      <c r="B241" s="436"/>
      <c r="C241" s="436"/>
      <c r="D241" s="436"/>
      <c r="E241" s="17"/>
    </row>
    <row r="242" spans="1:5" x14ac:dyDescent="0.25">
      <c r="A242" s="436"/>
      <c r="B242" s="436"/>
      <c r="C242" s="436"/>
      <c r="D242" s="436"/>
      <c r="E242" s="17"/>
    </row>
    <row r="243" spans="1:5" x14ac:dyDescent="0.25">
      <c r="A243" s="436"/>
      <c r="B243" s="436"/>
      <c r="C243" s="436"/>
      <c r="D243" s="436"/>
      <c r="E243" s="17"/>
    </row>
    <row r="244" spans="1:5" x14ac:dyDescent="0.25">
      <c r="A244" s="436"/>
      <c r="B244" s="436"/>
      <c r="C244" s="436"/>
      <c r="D244" s="436"/>
      <c r="E244" s="17"/>
    </row>
    <row r="245" spans="1:5" x14ac:dyDescent="0.25">
      <c r="A245" s="436"/>
      <c r="B245" s="436"/>
      <c r="C245" s="436"/>
      <c r="D245" s="436"/>
      <c r="E245" s="17"/>
    </row>
    <row r="246" spans="1:5" x14ac:dyDescent="0.25">
      <c r="A246" s="436"/>
      <c r="B246" s="436"/>
      <c r="C246" s="436"/>
      <c r="D246" s="436"/>
      <c r="E246" s="17"/>
    </row>
    <row r="247" spans="1:5" x14ac:dyDescent="0.25">
      <c r="A247" s="436"/>
      <c r="B247" s="436"/>
      <c r="C247" s="436"/>
      <c r="D247" s="436"/>
      <c r="E247" s="17"/>
    </row>
    <row r="248" spans="1:5" x14ac:dyDescent="0.25">
      <c r="A248" s="436"/>
      <c r="B248" s="436"/>
      <c r="C248" s="436"/>
      <c r="D248" s="436"/>
      <c r="E248" s="436"/>
    </row>
    <row r="249" spans="1:5" x14ac:dyDescent="0.25">
      <c r="A249" s="436"/>
      <c r="B249" s="436"/>
      <c r="C249" s="436"/>
      <c r="D249" s="436"/>
      <c r="E249" s="436"/>
    </row>
    <row r="250" spans="1:5" x14ac:dyDescent="0.25">
      <c r="A250" s="436"/>
      <c r="B250" s="436"/>
      <c r="C250" s="436"/>
      <c r="D250" s="436"/>
      <c r="E250" s="436"/>
    </row>
    <row r="251" spans="1:5" x14ac:dyDescent="0.25">
      <c r="A251" s="436"/>
      <c r="B251" s="436"/>
      <c r="C251" s="436"/>
      <c r="D251" s="436"/>
      <c r="E251" s="436"/>
    </row>
    <row r="252" spans="1:5" x14ac:dyDescent="0.25">
      <c r="A252" s="436"/>
      <c r="B252" s="436"/>
      <c r="C252" s="436"/>
      <c r="D252" s="436"/>
      <c r="E252" s="436"/>
    </row>
    <row r="253" spans="1:5" x14ac:dyDescent="0.25">
      <c r="A253" s="436"/>
      <c r="B253" s="436"/>
      <c r="C253" s="436"/>
      <c r="D253" s="436"/>
      <c r="E253" s="436"/>
    </row>
    <row r="254" spans="1:5" x14ac:dyDescent="0.25">
      <c r="A254" s="436"/>
      <c r="B254" s="436"/>
      <c r="C254" s="436"/>
      <c r="D254" s="436"/>
      <c r="E254" s="436"/>
    </row>
    <row r="255" spans="1:5" x14ac:dyDescent="0.25">
      <c r="A255" s="436"/>
      <c r="B255" s="436"/>
      <c r="C255" s="436"/>
      <c r="D255" s="436"/>
      <c r="E255" s="436"/>
    </row>
    <row r="256" spans="1:5" x14ac:dyDescent="0.25">
      <c r="A256" s="436"/>
      <c r="B256" s="436"/>
      <c r="C256" s="436"/>
      <c r="D256" s="436"/>
      <c r="E256" s="436"/>
    </row>
    <row r="257" spans="1:5" x14ac:dyDescent="0.25">
      <c r="A257" s="436"/>
      <c r="B257" s="436"/>
      <c r="C257" s="436"/>
      <c r="D257" s="436"/>
      <c r="E257" s="436"/>
    </row>
    <row r="258" spans="1:5" x14ac:dyDescent="0.25">
      <c r="A258" s="436"/>
      <c r="B258" s="436"/>
      <c r="C258" s="436"/>
      <c r="D258" s="436"/>
      <c r="E258" s="436"/>
    </row>
    <row r="259" spans="1:5" x14ac:dyDescent="0.25">
      <c r="A259" s="436"/>
      <c r="B259" s="436"/>
      <c r="C259" s="436"/>
      <c r="D259" s="436"/>
      <c r="E259" s="436"/>
    </row>
    <row r="260" spans="1:5" x14ac:dyDescent="0.25">
      <c r="A260" s="436"/>
      <c r="B260" s="436"/>
      <c r="C260" s="436"/>
      <c r="D260" s="436"/>
      <c r="E260" s="436"/>
    </row>
    <row r="261" spans="1:5" x14ac:dyDescent="0.25">
      <c r="A261" s="436"/>
      <c r="B261" s="436"/>
      <c r="C261" s="436"/>
      <c r="D261" s="436"/>
      <c r="E261" s="436"/>
    </row>
    <row r="262" spans="1:5" x14ac:dyDescent="0.25">
      <c r="A262" s="436"/>
      <c r="B262" s="436"/>
      <c r="C262" s="436"/>
      <c r="D262" s="436"/>
      <c r="E262" s="436"/>
    </row>
    <row r="263" spans="1:5" x14ac:dyDescent="0.25">
      <c r="A263" s="436"/>
      <c r="B263" s="436"/>
      <c r="C263" s="436"/>
      <c r="D263" s="436"/>
      <c r="E263" s="436"/>
    </row>
    <row r="264" spans="1:5" x14ac:dyDescent="0.25">
      <c r="A264" s="436"/>
      <c r="B264" s="436"/>
      <c r="C264" s="436"/>
      <c r="D264" s="436"/>
      <c r="E264" s="436"/>
    </row>
    <row r="265" spans="1:5" x14ac:dyDescent="0.25">
      <c r="A265" s="436"/>
      <c r="B265" s="436"/>
      <c r="C265" s="436"/>
      <c r="D265" s="436"/>
      <c r="E265" s="436"/>
    </row>
    <row r="266" spans="1:5" x14ac:dyDescent="0.25">
      <c r="A266" s="436"/>
      <c r="B266" s="436"/>
      <c r="C266" s="436"/>
      <c r="D266" s="436"/>
      <c r="E266" s="436"/>
    </row>
    <row r="267" spans="1:5" x14ac:dyDescent="0.25">
      <c r="A267" s="436"/>
      <c r="B267" s="436"/>
      <c r="C267" s="436"/>
      <c r="D267" s="436"/>
      <c r="E267" s="436"/>
    </row>
    <row r="268" spans="1:5" x14ac:dyDescent="0.25">
      <c r="A268" s="436"/>
      <c r="B268" s="436"/>
      <c r="C268" s="436"/>
      <c r="D268" s="436"/>
      <c r="E268" s="436"/>
    </row>
    <row r="269" spans="1:5" x14ac:dyDescent="0.25">
      <c r="A269" s="436"/>
      <c r="B269" s="436"/>
      <c r="C269" s="436"/>
      <c r="D269" s="436"/>
      <c r="E269" s="436"/>
    </row>
    <row r="270" spans="1:5" x14ac:dyDescent="0.25">
      <c r="A270" s="436"/>
      <c r="B270" s="436"/>
      <c r="C270" s="436"/>
      <c r="D270" s="436"/>
      <c r="E270" s="436"/>
    </row>
    <row r="271" spans="1:5" x14ac:dyDescent="0.25">
      <c r="A271" s="436"/>
      <c r="B271" s="436"/>
      <c r="C271" s="436"/>
      <c r="D271" s="436"/>
      <c r="E271" s="436"/>
    </row>
    <row r="272" spans="1:5" x14ac:dyDescent="0.25">
      <c r="A272" s="436"/>
      <c r="B272" s="436"/>
      <c r="C272" s="436"/>
      <c r="D272" s="436"/>
      <c r="E272" s="436"/>
    </row>
    <row r="273" spans="1:5" x14ac:dyDescent="0.25">
      <c r="A273" s="436"/>
      <c r="B273" s="436"/>
      <c r="C273" s="436"/>
      <c r="D273" s="436"/>
      <c r="E273" s="436"/>
    </row>
    <row r="274" spans="1:5" x14ac:dyDescent="0.25">
      <c r="A274" s="436"/>
      <c r="B274" s="436"/>
      <c r="C274" s="436"/>
      <c r="D274" s="436"/>
      <c r="E274" s="436"/>
    </row>
    <row r="275" spans="1:5" x14ac:dyDescent="0.25">
      <c r="A275" s="436"/>
      <c r="B275" s="436"/>
      <c r="C275" s="436"/>
      <c r="D275" s="436"/>
      <c r="E275" s="436"/>
    </row>
    <row r="276" spans="1:5" x14ac:dyDescent="0.25">
      <c r="A276" s="436"/>
      <c r="B276" s="436"/>
      <c r="C276" s="436"/>
      <c r="D276" s="436"/>
      <c r="E276" s="436"/>
    </row>
    <row r="277" spans="1:5" x14ac:dyDescent="0.25">
      <c r="A277" s="436"/>
      <c r="B277" s="436"/>
      <c r="C277" s="436"/>
      <c r="D277" s="436"/>
      <c r="E277" s="436"/>
    </row>
    <row r="278" spans="1:5" x14ac:dyDescent="0.25">
      <c r="A278" s="436"/>
      <c r="B278" s="436"/>
      <c r="C278" s="436"/>
      <c r="D278" s="436"/>
      <c r="E278" s="436"/>
    </row>
    <row r="279" spans="1:5" x14ac:dyDescent="0.25">
      <c r="A279" s="436"/>
      <c r="B279" s="436"/>
      <c r="C279" s="436"/>
      <c r="D279" s="436"/>
      <c r="E279" s="436"/>
    </row>
    <row r="280" spans="1:5" x14ac:dyDescent="0.25">
      <c r="A280" s="436"/>
      <c r="B280" s="436"/>
      <c r="C280" s="436"/>
      <c r="D280" s="436"/>
      <c r="E280" s="436"/>
    </row>
    <row r="281" spans="1:5" x14ac:dyDescent="0.25">
      <c r="A281" s="436"/>
      <c r="B281" s="436"/>
      <c r="C281" s="436"/>
      <c r="D281" s="436"/>
      <c r="E281" s="436"/>
    </row>
    <row r="282" spans="1:5" x14ac:dyDescent="0.25">
      <c r="A282" s="436"/>
      <c r="B282" s="436"/>
      <c r="C282" s="436"/>
      <c r="D282" s="436"/>
      <c r="E282" s="436"/>
    </row>
    <row r="283" spans="1:5" x14ac:dyDescent="0.25">
      <c r="A283" s="436"/>
      <c r="B283" s="436"/>
      <c r="C283" s="436"/>
      <c r="D283" s="436"/>
      <c r="E283" s="436"/>
    </row>
    <row r="284" spans="1:5" x14ac:dyDescent="0.25">
      <c r="A284" s="436"/>
      <c r="B284" s="436"/>
      <c r="C284" s="436"/>
      <c r="D284" s="436"/>
      <c r="E284" s="436"/>
    </row>
    <row r="285" spans="1:5" x14ac:dyDescent="0.25">
      <c r="A285" s="436"/>
      <c r="B285" s="436"/>
      <c r="C285" s="436"/>
      <c r="D285" s="436"/>
      <c r="E285" s="436"/>
    </row>
    <row r="286" spans="1:5" x14ac:dyDescent="0.25">
      <c r="A286" s="436"/>
      <c r="B286" s="436"/>
      <c r="C286" s="436"/>
      <c r="D286" s="436"/>
      <c r="E286" s="436"/>
    </row>
    <row r="287" spans="1:5" x14ac:dyDescent="0.25">
      <c r="A287" s="436"/>
      <c r="B287" s="436"/>
      <c r="C287" s="436"/>
      <c r="D287" s="436"/>
      <c r="E287" s="436"/>
    </row>
    <row r="288" spans="1:5" x14ac:dyDescent="0.25">
      <c r="A288" s="436"/>
      <c r="B288" s="436"/>
      <c r="C288" s="436"/>
      <c r="D288" s="436"/>
      <c r="E288" s="436"/>
    </row>
    <row r="289" spans="1:5" x14ac:dyDescent="0.25">
      <c r="A289" s="436"/>
      <c r="B289" s="436"/>
      <c r="C289" s="436"/>
      <c r="D289" s="436"/>
      <c r="E289" s="436"/>
    </row>
    <row r="290" spans="1:5" x14ac:dyDescent="0.25">
      <c r="A290" s="436"/>
      <c r="B290" s="436"/>
      <c r="C290" s="436"/>
      <c r="D290" s="436"/>
      <c r="E290" s="436"/>
    </row>
    <row r="291" spans="1:5" x14ac:dyDescent="0.25">
      <c r="A291" s="436"/>
      <c r="B291" s="436"/>
      <c r="C291" s="436"/>
      <c r="D291" s="436"/>
      <c r="E291" s="436"/>
    </row>
    <row r="292" spans="1:5" x14ac:dyDescent="0.25">
      <c r="A292" s="436"/>
      <c r="B292" s="436"/>
      <c r="C292" s="436"/>
      <c r="D292" s="436"/>
      <c r="E292" s="436"/>
    </row>
    <row r="293" spans="1:5" x14ac:dyDescent="0.25">
      <c r="A293" s="436"/>
      <c r="B293" s="436"/>
      <c r="C293" s="436"/>
      <c r="D293" s="436"/>
      <c r="E293" s="436"/>
    </row>
    <row r="294" spans="1:5" x14ac:dyDescent="0.25">
      <c r="A294" s="436"/>
      <c r="B294" s="436"/>
      <c r="C294" s="436"/>
      <c r="D294" s="436"/>
      <c r="E294" s="436"/>
    </row>
    <row r="295" spans="1:5" x14ac:dyDescent="0.25">
      <c r="A295" s="436"/>
      <c r="B295" s="436"/>
      <c r="C295" s="436"/>
      <c r="D295" s="436"/>
      <c r="E295" s="436"/>
    </row>
    <row r="296" spans="1:5" x14ac:dyDescent="0.25">
      <c r="A296" s="436"/>
      <c r="B296" s="436"/>
      <c r="C296" s="436"/>
      <c r="D296" s="436"/>
      <c r="E296" s="436"/>
    </row>
    <row r="297" spans="1:5" x14ac:dyDescent="0.25">
      <c r="A297" s="436"/>
      <c r="B297" s="436"/>
      <c r="C297" s="436"/>
      <c r="D297" s="436"/>
      <c r="E297" s="436"/>
    </row>
    <row r="298" spans="1:5" x14ac:dyDescent="0.25">
      <c r="A298" s="436"/>
      <c r="B298" s="436"/>
      <c r="C298" s="436"/>
      <c r="D298" s="436"/>
      <c r="E298" s="436"/>
    </row>
    <row r="299" spans="1:5" x14ac:dyDescent="0.25">
      <c r="A299" s="436"/>
      <c r="B299" s="436"/>
      <c r="C299" s="436"/>
      <c r="D299" s="436"/>
      <c r="E299" s="436"/>
    </row>
    <row r="300" spans="1:5" x14ac:dyDescent="0.25">
      <c r="A300" s="436"/>
      <c r="B300" s="436"/>
      <c r="C300" s="436"/>
      <c r="D300" s="436"/>
      <c r="E300" s="436"/>
    </row>
    <row r="301" spans="1:5" x14ac:dyDescent="0.25">
      <c r="A301" s="436"/>
      <c r="B301" s="436"/>
      <c r="C301" s="436"/>
      <c r="D301" s="436"/>
      <c r="E301" s="436"/>
    </row>
    <row r="302" spans="1:5" x14ac:dyDescent="0.25">
      <c r="A302" s="436"/>
      <c r="B302" s="436"/>
      <c r="C302" s="436"/>
      <c r="D302" s="436"/>
      <c r="E302" s="436"/>
    </row>
    <row r="303" spans="1:5" x14ac:dyDescent="0.25">
      <c r="A303" s="436"/>
      <c r="B303" s="436"/>
      <c r="C303" s="436"/>
      <c r="D303" s="436"/>
      <c r="E303" s="436"/>
    </row>
    <row r="304" spans="1:5" x14ac:dyDescent="0.25">
      <c r="A304" s="436"/>
      <c r="B304" s="436"/>
      <c r="C304" s="436"/>
      <c r="D304" s="436"/>
      <c r="E304" s="436"/>
    </row>
    <row r="305" spans="1:5" x14ac:dyDescent="0.25">
      <c r="A305" s="436"/>
      <c r="B305" s="436"/>
      <c r="C305" s="436"/>
      <c r="D305" s="436"/>
      <c r="E305" s="436"/>
    </row>
    <row r="306" spans="1:5" x14ac:dyDescent="0.25">
      <c r="A306" s="436"/>
      <c r="B306" s="436"/>
      <c r="C306" s="436"/>
      <c r="D306" s="436"/>
      <c r="E306" s="436"/>
    </row>
    <row r="307" spans="1:5" x14ac:dyDescent="0.25">
      <c r="A307" s="436"/>
      <c r="B307" s="436"/>
      <c r="C307" s="436"/>
      <c r="D307" s="436"/>
      <c r="E307" s="436"/>
    </row>
    <row r="308" spans="1:5" x14ac:dyDescent="0.25">
      <c r="A308" s="436"/>
      <c r="B308" s="436"/>
      <c r="C308" s="436"/>
      <c r="D308" s="436"/>
      <c r="E308" s="436"/>
    </row>
    <row r="309" spans="1:5" x14ac:dyDescent="0.25">
      <c r="A309" s="436"/>
      <c r="B309" s="436"/>
      <c r="C309" s="436"/>
      <c r="D309" s="436"/>
      <c r="E309" s="436"/>
    </row>
    <row r="310" spans="1:5" x14ac:dyDescent="0.25">
      <c r="A310" s="436"/>
      <c r="B310" s="436"/>
      <c r="C310" s="436"/>
      <c r="D310" s="436"/>
      <c r="E310" s="436"/>
    </row>
    <row r="311" spans="1:5" x14ac:dyDescent="0.25">
      <c r="A311" s="436"/>
      <c r="B311" s="436"/>
      <c r="C311" s="436"/>
      <c r="D311" s="436"/>
      <c r="E311" s="436"/>
    </row>
    <row r="312" spans="1:5" x14ac:dyDescent="0.25">
      <c r="A312" s="436"/>
      <c r="B312" s="436"/>
      <c r="C312" s="436"/>
      <c r="D312" s="436"/>
      <c r="E312" s="436"/>
    </row>
    <row r="313" spans="1:5" x14ac:dyDescent="0.25">
      <c r="A313" s="436"/>
      <c r="B313" s="436"/>
      <c r="C313" s="436"/>
      <c r="D313" s="436"/>
      <c r="E313" s="436"/>
    </row>
    <row r="314" spans="1:5" x14ac:dyDescent="0.25">
      <c r="A314" s="436"/>
      <c r="B314" s="436"/>
      <c r="C314" s="436"/>
      <c r="D314" s="436"/>
      <c r="E314" s="436"/>
    </row>
    <row r="315" spans="1:5" x14ac:dyDescent="0.25">
      <c r="A315" s="436"/>
      <c r="B315" s="436"/>
      <c r="C315" s="436"/>
      <c r="D315" s="436"/>
      <c r="E315" s="436"/>
    </row>
    <row r="316" spans="1:5" x14ac:dyDescent="0.25">
      <c r="A316" s="436"/>
      <c r="B316" s="436"/>
      <c r="C316" s="436"/>
      <c r="D316" s="436"/>
      <c r="E316" s="436"/>
    </row>
    <row r="317" spans="1:5" x14ac:dyDescent="0.25">
      <c r="A317" s="436"/>
      <c r="B317" s="436"/>
      <c r="C317" s="436"/>
      <c r="D317" s="436"/>
      <c r="E317" s="436"/>
    </row>
    <row r="318" spans="1:5" x14ac:dyDescent="0.25">
      <c r="A318" s="436"/>
      <c r="B318" s="436"/>
      <c r="C318" s="436"/>
      <c r="D318" s="436"/>
      <c r="E318" s="436"/>
    </row>
    <row r="319" spans="1:5" x14ac:dyDescent="0.25">
      <c r="A319" s="436"/>
      <c r="B319" s="436"/>
      <c r="C319" s="436"/>
      <c r="D319" s="436"/>
      <c r="E319" s="436"/>
    </row>
    <row r="320" spans="1:5" x14ac:dyDescent="0.25">
      <c r="A320" s="436"/>
      <c r="B320" s="436"/>
      <c r="C320" s="436"/>
      <c r="D320" s="436"/>
      <c r="E320" s="436"/>
    </row>
    <row r="321" spans="1:5" x14ac:dyDescent="0.25">
      <c r="A321" s="436"/>
      <c r="B321" s="436"/>
      <c r="C321" s="436"/>
      <c r="D321" s="436"/>
      <c r="E321" s="436"/>
    </row>
    <row r="322" spans="1:5" x14ac:dyDescent="0.25">
      <c r="A322" s="436"/>
      <c r="B322" s="436"/>
      <c r="C322" s="436"/>
      <c r="D322" s="436"/>
      <c r="E322" s="436"/>
    </row>
    <row r="323" spans="1:5" x14ac:dyDescent="0.25">
      <c r="A323" s="436"/>
      <c r="B323" s="436"/>
      <c r="C323" s="436"/>
      <c r="D323" s="436"/>
      <c r="E323" s="436"/>
    </row>
    <row r="324" spans="1:5" x14ac:dyDescent="0.25">
      <c r="A324" s="436"/>
      <c r="B324" s="436"/>
      <c r="C324" s="436"/>
      <c r="D324" s="436"/>
      <c r="E324" s="436"/>
    </row>
    <row r="325" spans="1:5" x14ac:dyDescent="0.25">
      <c r="A325" s="436"/>
      <c r="B325" s="436"/>
      <c r="C325" s="436"/>
      <c r="D325" s="436"/>
      <c r="E325" s="436"/>
    </row>
    <row r="326" spans="1:5" x14ac:dyDescent="0.25">
      <c r="A326" s="436"/>
      <c r="B326" s="436"/>
      <c r="C326" s="436"/>
      <c r="D326" s="436"/>
      <c r="E326" s="436"/>
    </row>
    <row r="327" spans="1:5" x14ac:dyDescent="0.25">
      <c r="A327" s="436"/>
      <c r="B327" s="436"/>
      <c r="C327" s="436"/>
      <c r="D327" s="436"/>
      <c r="E327" s="436"/>
    </row>
    <row r="328" spans="1:5" x14ac:dyDescent="0.25">
      <c r="A328" s="436"/>
      <c r="B328" s="436"/>
      <c r="C328" s="436"/>
      <c r="D328" s="436"/>
      <c r="E328" s="436"/>
    </row>
    <row r="329" spans="1:5" x14ac:dyDescent="0.25">
      <c r="A329" s="436"/>
      <c r="B329" s="436"/>
      <c r="C329" s="436"/>
      <c r="D329" s="436"/>
      <c r="E329" s="436"/>
    </row>
    <row r="330" spans="1:5" x14ac:dyDescent="0.25">
      <c r="A330" s="436"/>
      <c r="B330" s="436"/>
      <c r="C330" s="436"/>
      <c r="D330" s="436"/>
      <c r="E330" s="436"/>
    </row>
    <row r="331" spans="1:5" x14ac:dyDescent="0.25">
      <c r="A331" s="436"/>
      <c r="B331" s="436"/>
      <c r="C331" s="436"/>
      <c r="D331" s="436"/>
      <c r="E331" s="436"/>
    </row>
    <row r="332" spans="1:5" x14ac:dyDescent="0.25">
      <c r="A332" s="436"/>
      <c r="B332" s="436"/>
      <c r="C332" s="436"/>
      <c r="D332" s="436"/>
      <c r="E332" s="436"/>
    </row>
    <row r="333" spans="1:5" x14ac:dyDescent="0.25">
      <c r="A333" s="436"/>
      <c r="B333" s="436"/>
      <c r="C333" s="436"/>
      <c r="D333" s="436"/>
      <c r="E333" s="436"/>
    </row>
    <row r="334" spans="1:5" x14ac:dyDescent="0.25">
      <c r="A334" s="436"/>
      <c r="B334" s="436"/>
      <c r="C334" s="436"/>
      <c r="D334" s="436"/>
      <c r="E334" s="436"/>
    </row>
    <row r="335" spans="1:5" x14ac:dyDescent="0.25">
      <c r="A335" s="436"/>
      <c r="B335" s="436"/>
      <c r="C335" s="436"/>
      <c r="D335" s="436"/>
      <c r="E335" s="436"/>
    </row>
    <row r="336" spans="1:5" x14ac:dyDescent="0.25">
      <c r="A336" s="436"/>
      <c r="B336" s="436"/>
      <c r="C336" s="436"/>
      <c r="D336" s="436"/>
      <c r="E336" s="436"/>
    </row>
    <row r="337" spans="1:5" x14ac:dyDescent="0.25">
      <c r="A337" s="436"/>
      <c r="B337" s="436"/>
      <c r="C337" s="436"/>
      <c r="D337" s="436"/>
      <c r="E337" s="436"/>
    </row>
    <row r="338" spans="1:5" x14ac:dyDescent="0.25">
      <c r="A338" s="436"/>
      <c r="B338" s="436"/>
      <c r="C338" s="436"/>
      <c r="D338" s="436"/>
      <c r="E338" s="436"/>
    </row>
    <row r="339" spans="1:5" x14ac:dyDescent="0.25">
      <c r="A339" s="436"/>
      <c r="B339" s="436"/>
      <c r="C339" s="436"/>
      <c r="D339" s="436"/>
      <c r="E339" s="436"/>
    </row>
    <row r="340" spans="1:5" x14ac:dyDescent="0.25">
      <c r="A340" s="436"/>
      <c r="B340" s="436"/>
      <c r="C340" s="436"/>
      <c r="D340" s="436"/>
      <c r="E340" s="436"/>
    </row>
    <row r="341" spans="1:5" x14ac:dyDescent="0.25">
      <c r="A341" s="436"/>
      <c r="B341" s="436"/>
      <c r="C341" s="436"/>
      <c r="D341" s="436"/>
      <c r="E341" s="436"/>
    </row>
    <row r="342" spans="1:5" x14ac:dyDescent="0.25">
      <c r="A342" s="436"/>
      <c r="B342" s="436"/>
      <c r="C342" s="436"/>
      <c r="D342" s="436"/>
      <c r="E342" s="436"/>
    </row>
    <row r="343" spans="1:5" x14ac:dyDescent="0.25">
      <c r="A343" s="436"/>
      <c r="B343" s="436"/>
      <c r="C343" s="436"/>
      <c r="D343" s="436"/>
      <c r="E343" s="436"/>
    </row>
    <row r="344" spans="1:5" x14ac:dyDescent="0.25">
      <c r="A344" s="436"/>
      <c r="B344" s="436"/>
      <c r="C344" s="436"/>
      <c r="D344" s="436"/>
      <c r="E344" s="436"/>
    </row>
    <row r="345" spans="1:5" x14ac:dyDescent="0.25">
      <c r="A345" s="436"/>
      <c r="B345" s="436"/>
      <c r="C345" s="436"/>
      <c r="D345" s="436"/>
      <c r="E345" s="436"/>
    </row>
    <row r="346" spans="1:5" x14ac:dyDescent="0.25">
      <c r="A346" s="436"/>
      <c r="B346" s="436"/>
      <c r="C346" s="436"/>
      <c r="D346" s="436"/>
      <c r="E346" s="436"/>
    </row>
    <row r="347" spans="1:5" x14ac:dyDescent="0.25">
      <c r="A347" s="436"/>
      <c r="B347" s="436"/>
      <c r="C347" s="436"/>
      <c r="D347" s="436"/>
      <c r="E347" s="436"/>
    </row>
    <row r="348" spans="1:5" x14ac:dyDescent="0.25">
      <c r="A348" s="436"/>
      <c r="B348" s="436"/>
      <c r="C348" s="436"/>
      <c r="D348" s="436"/>
      <c r="E348" s="436"/>
    </row>
    <row r="349" spans="1:5" x14ac:dyDescent="0.25">
      <c r="A349" s="436"/>
      <c r="B349" s="436"/>
      <c r="C349" s="436"/>
      <c r="D349" s="436"/>
      <c r="E349" s="436"/>
    </row>
    <row r="350" spans="1:5" x14ac:dyDescent="0.25">
      <c r="A350" s="436"/>
      <c r="B350" s="436"/>
      <c r="C350" s="436"/>
      <c r="D350" s="436"/>
      <c r="E350" s="436"/>
    </row>
    <row r="351" spans="1:5" x14ac:dyDescent="0.25">
      <c r="A351" s="436"/>
      <c r="B351" s="436"/>
      <c r="C351" s="436"/>
      <c r="D351" s="436"/>
      <c r="E351" s="436"/>
    </row>
    <row r="352" spans="1:5" x14ac:dyDescent="0.25">
      <c r="A352" s="436"/>
      <c r="B352" s="436"/>
      <c r="C352" s="436"/>
      <c r="D352" s="436"/>
      <c r="E352" s="436"/>
    </row>
    <row r="353" spans="1:5" x14ac:dyDescent="0.25">
      <c r="A353" s="436"/>
      <c r="B353" s="436"/>
      <c r="C353" s="436"/>
      <c r="D353" s="436"/>
      <c r="E353" s="436"/>
    </row>
    <row r="354" spans="1:5" x14ac:dyDescent="0.25">
      <c r="A354" s="436"/>
      <c r="B354" s="436"/>
      <c r="C354" s="436"/>
      <c r="D354" s="436"/>
      <c r="E354" s="436"/>
    </row>
    <row r="355" spans="1:5" x14ac:dyDescent="0.25">
      <c r="A355" s="436"/>
      <c r="B355" s="436"/>
      <c r="C355" s="436"/>
      <c r="D355" s="436"/>
      <c r="E355" s="436"/>
    </row>
    <row r="356" spans="1:5" x14ac:dyDescent="0.25">
      <c r="A356" s="436"/>
      <c r="B356" s="436"/>
      <c r="C356" s="436"/>
      <c r="D356" s="436"/>
      <c r="E356" s="436"/>
    </row>
    <row r="357" spans="1:5" x14ac:dyDescent="0.25">
      <c r="A357" s="436"/>
      <c r="B357" s="436"/>
      <c r="C357" s="436"/>
      <c r="D357" s="436"/>
      <c r="E357" s="436"/>
    </row>
    <row r="358" spans="1:5" x14ac:dyDescent="0.25">
      <c r="A358" s="436"/>
      <c r="B358" s="436"/>
      <c r="C358" s="436"/>
      <c r="D358" s="436"/>
      <c r="E358" s="436"/>
    </row>
    <row r="359" spans="1:5" x14ac:dyDescent="0.25">
      <c r="A359" s="436"/>
      <c r="B359" s="436"/>
      <c r="C359" s="436"/>
      <c r="D359" s="436"/>
      <c r="E359" s="436"/>
    </row>
    <row r="360" spans="1:5" x14ac:dyDescent="0.25">
      <c r="A360" s="436"/>
      <c r="B360" s="436"/>
      <c r="C360" s="436"/>
      <c r="D360" s="436"/>
      <c r="E360" s="436"/>
    </row>
    <row r="361" spans="1:5" x14ac:dyDescent="0.25">
      <c r="A361" s="436"/>
      <c r="B361" s="436"/>
      <c r="C361" s="436"/>
      <c r="D361" s="436"/>
      <c r="E361" s="436"/>
    </row>
    <row r="362" spans="1:5" x14ac:dyDescent="0.25">
      <c r="A362" s="436"/>
      <c r="B362" s="436"/>
      <c r="C362" s="436"/>
      <c r="D362" s="436"/>
      <c r="E362" s="436"/>
    </row>
    <row r="363" spans="1:5" x14ac:dyDescent="0.25">
      <c r="A363" s="436"/>
      <c r="B363" s="436"/>
      <c r="C363" s="436"/>
      <c r="D363" s="436"/>
      <c r="E363" s="436"/>
    </row>
    <row r="364" spans="1:5" x14ac:dyDescent="0.25">
      <c r="A364" s="436"/>
      <c r="B364" s="436"/>
      <c r="C364" s="436"/>
      <c r="D364" s="436"/>
      <c r="E364" s="436"/>
    </row>
    <row r="365" spans="1:5" x14ac:dyDescent="0.25">
      <c r="A365" s="436"/>
      <c r="B365" s="436"/>
      <c r="C365" s="436"/>
      <c r="D365" s="436"/>
      <c r="E365" s="436"/>
    </row>
    <row r="366" spans="1:5" x14ac:dyDescent="0.25">
      <c r="A366" s="436"/>
      <c r="B366" s="436"/>
      <c r="C366" s="436"/>
      <c r="D366" s="436"/>
      <c r="E366" s="436"/>
    </row>
    <row r="367" spans="1:5" x14ac:dyDescent="0.25">
      <c r="A367" s="436"/>
      <c r="B367" s="436"/>
      <c r="C367" s="436"/>
      <c r="D367" s="436"/>
      <c r="E367" s="436"/>
    </row>
    <row r="368" spans="1:5" x14ac:dyDescent="0.25">
      <c r="A368" s="436"/>
      <c r="B368" s="436"/>
      <c r="C368" s="436"/>
      <c r="D368" s="436"/>
      <c r="E368" s="436"/>
    </row>
    <row r="369" spans="1:5" x14ac:dyDescent="0.25">
      <c r="A369" s="436"/>
      <c r="B369" s="436"/>
      <c r="C369" s="436"/>
      <c r="D369" s="436"/>
      <c r="E369" s="436"/>
    </row>
    <row r="370" spans="1:5" x14ac:dyDescent="0.25">
      <c r="A370" s="436"/>
      <c r="B370" s="436"/>
      <c r="C370" s="436"/>
      <c r="D370" s="436"/>
      <c r="E370" s="436"/>
    </row>
    <row r="371" spans="1:5" x14ac:dyDescent="0.25">
      <c r="A371" s="436"/>
      <c r="B371" s="436"/>
      <c r="C371" s="436"/>
      <c r="D371" s="436"/>
      <c r="E371" s="436"/>
    </row>
    <row r="372" spans="1:5" x14ac:dyDescent="0.25">
      <c r="A372" s="436"/>
      <c r="B372" s="436"/>
      <c r="C372" s="436"/>
      <c r="D372" s="436"/>
      <c r="E372" s="436"/>
    </row>
    <row r="373" spans="1:5" x14ac:dyDescent="0.25">
      <c r="A373" s="436"/>
      <c r="B373" s="436"/>
      <c r="C373" s="436"/>
      <c r="D373" s="436"/>
      <c r="E373" s="436"/>
    </row>
    <row r="374" spans="1:5" x14ac:dyDescent="0.25">
      <c r="A374" s="436"/>
      <c r="B374" s="436"/>
      <c r="C374" s="436"/>
      <c r="D374" s="436"/>
      <c r="E374" s="436"/>
    </row>
    <row r="375" spans="1:5" x14ac:dyDescent="0.25">
      <c r="A375" s="436"/>
      <c r="B375" s="436"/>
      <c r="C375" s="436"/>
      <c r="D375" s="436"/>
      <c r="E375" s="436"/>
    </row>
    <row r="376" spans="1:5" x14ac:dyDescent="0.25">
      <c r="A376" s="436"/>
      <c r="B376" s="436"/>
      <c r="C376" s="436"/>
      <c r="D376" s="436"/>
      <c r="E376" s="436"/>
    </row>
    <row r="377" spans="1:5" x14ac:dyDescent="0.25">
      <c r="A377" s="436"/>
      <c r="B377" s="436"/>
      <c r="C377" s="436"/>
      <c r="D377" s="436"/>
      <c r="E377" s="436"/>
    </row>
    <row r="378" spans="1:5" x14ac:dyDescent="0.25">
      <c r="A378" s="436"/>
      <c r="B378" s="436"/>
      <c r="C378" s="436"/>
      <c r="D378" s="436"/>
      <c r="E378" s="436"/>
    </row>
    <row r="379" spans="1:5" x14ac:dyDescent="0.25">
      <c r="A379" s="436"/>
      <c r="B379" s="436"/>
      <c r="C379" s="436"/>
      <c r="D379" s="436"/>
      <c r="E379" s="436"/>
    </row>
    <row r="380" spans="1:5" x14ac:dyDescent="0.25">
      <c r="A380" s="436"/>
      <c r="B380" s="436"/>
      <c r="C380" s="436"/>
      <c r="D380" s="436"/>
      <c r="E380" s="436"/>
    </row>
    <row r="381" spans="1:5" x14ac:dyDescent="0.25">
      <c r="A381" s="436"/>
      <c r="B381" s="436"/>
      <c r="C381" s="436"/>
      <c r="D381" s="436"/>
      <c r="E381" s="436"/>
    </row>
    <row r="382" spans="1:5" x14ac:dyDescent="0.25">
      <c r="A382" s="436"/>
      <c r="B382" s="436"/>
      <c r="C382" s="436"/>
      <c r="D382" s="436"/>
      <c r="E382" s="436"/>
    </row>
    <row r="383" spans="1:5" x14ac:dyDescent="0.25">
      <c r="A383" s="436"/>
      <c r="B383" s="436"/>
      <c r="C383" s="436"/>
      <c r="D383" s="436"/>
      <c r="E383" s="436"/>
    </row>
    <row r="384" spans="1:5" x14ac:dyDescent="0.25">
      <c r="A384" s="436"/>
      <c r="B384" s="436"/>
      <c r="C384" s="436"/>
      <c r="D384" s="436"/>
      <c r="E384" s="436"/>
    </row>
    <row r="385" spans="1:5" x14ac:dyDescent="0.25">
      <c r="A385" s="436"/>
      <c r="B385" s="436"/>
      <c r="C385" s="436"/>
      <c r="D385" s="436"/>
      <c r="E385" s="436"/>
    </row>
    <row r="386" spans="1:5" x14ac:dyDescent="0.25">
      <c r="A386" s="436"/>
      <c r="B386" s="436"/>
      <c r="C386" s="436"/>
      <c r="D386" s="436"/>
      <c r="E386" s="436"/>
    </row>
    <row r="387" spans="1:5" x14ac:dyDescent="0.25">
      <c r="A387" s="436"/>
      <c r="B387" s="436"/>
      <c r="C387" s="436"/>
      <c r="D387" s="436"/>
      <c r="E387" s="436"/>
    </row>
    <row r="388" spans="1:5" x14ac:dyDescent="0.25">
      <c r="A388" s="436"/>
      <c r="B388" s="436"/>
      <c r="C388" s="436"/>
      <c r="D388" s="436"/>
      <c r="E388" s="436"/>
    </row>
    <row r="389" spans="1:5" x14ac:dyDescent="0.25">
      <c r="A389" s="436"/>
      <c r="B389" s="436"/>
      <c r="C389" s="436"/>
      <c r="D389" s="436"/>
      <c r="E389" s="436"/>
    </row>
    <row r="390" spans="1:5" x14ac:dyDescent="0.25">
      <c r="A390" s="436"/>
      <c r="B390" s="436"/>
      <c r="C390" s="436"/>
      <c r="D390" s="436"/>
      <c r="E390" s="436"/>
    </row>
    <row r="391" spans="1:5" x14ac:dyDescent="0.25">
      <c r="A391" s="436"/>
      <c r="B391" s="436"/>
      <c r="C391" s="436"/>
      <c r="D391" s="436"/>
      <c r="E391" s="436"/>
    </row>
    <row r="392" spans="1:5" x14ac:dyDescent="0.25">
      <c r="A392" s="436"/>
      <c r="B392" s="436"/>
      <c r="C392" s="436"/>
      <c r="D392" s="436"/>
      <c r="E392" s="436"/>
    </row>
    <row r="393" spans="1:5" x14ac:dyDescent="0.25">
      <c r="A393" s="436"/>
      <c r="B393" s="436"/>
      <c r="C393" s="436"/>
      <c r="D393" s="436"/>
      <c r="E393" s="436"/>
    </row>
    <row r="394" spans="1:5" x14ac:dyDescent="0.25">
      <c r="A394" s="436"/>
      <c r="B394" s="436"/>
      <c r="C394" s="436"/>
      <c r="D394" s="436"/>
      <c r="E394" s="436"/>
    </row>
    <row r="395" spans="1:5" x14ac:dyDescent="0.25">
      <c r="A395" s="436"/>
      <c r="B395" s="436"/>
      <c r="C395" s="436"/>
      <c r="D395" s="436"/>
      <c r="E395" s="436"/>
    </row>
    <row r="396" spans="1:5" x14ac:dyDescent="0.25">
      <c r="A396" s="436"/>
      <c r="B396" s="436"/>
      <c r="C396" s="436"/>
      <c r="D396" s="436"/>
      <c r="E396" s="436"/>
    </row>
    <row r="397" spans="1:5" x14ac:dyDescent="0.25">
      <c r="A397" s="436"/>
      <c r="B397" s="436"/>
      <c r="C397" s="436"/>
      <c r="D397" s="436"/>
      <c r="E397" s="436"/>
    </row>
    <row r="398" spans="1:5" x14ac:dyDescent="0.25">
      <c r="A398" s="436"/>
      <c r="B398" s="436"/>
      <c r="C398" s="436"/>
      <c r="D398" s="436"/>
      <c r="E398" s="436"/>
    </row>
    <row r="399" spans="1:5" x14ac:dyDescent="0.25">
      <c r="A399" s="436"/>
      <c r="B399" s="436"/>
      <c r="C399" s="436"/>
      <c r="D399" s="436"/>
      <c r="E399" s="436"/>
    </row>
    <row r="400" spans="1:5" x14ac:dyDescent="0.25">
      <c r="A400" s="436"/>
      <c r="B400" s="436"/>
      <c r="C400" s="436"/>
      <c r="D400" s="436"/>
      <c r="E400" s="436"/>
    </row>
    <row r="401" spans="1:5" x14ac:dyDescent="0.25">
      <c r="A401" s="436"/>
      <c r="B401" s="436"/>
      <c r="C401" s="436"/>
      <c r="D401" s="436"/>
      <c r="E401" s="436"/>
    </row>
    <row r="402" spans="1:5" x14ac:dyDescent="0.25">
      <c r="A402" s="436"/>
      <c r="B402" s="436"/>
      <c r="C402" s="436"/>
      <c r="D402" s="436"/>
      <c r="E402" s="436"/>
    </row>
    <row r="403" spans="1:5" x14ac:dyDescent="0.25">
      <c r="A403" s="436"/>
      <c r="B403" s="436"/>
      <c r="C403" s="436"/>
      <c r="D403" s="436"/>
      <c r="E403" s="436"/>
    </row>
    <row r="404" spans="1:5" x14ac:dyDescent="0.25">
      <c r="A404" s="436"/>
      <c r="B404" s="436"/>
      <c r="C404" s="436"/>
      <c r="D404" s="436"/>
      <c r="E404" s="436"/>
    </row>
    <row r="405" spans="1:5" x14ac:dyDescent="0.25">
      <c r="A405" s="436"/>
      <c r="B405" s="436"/>
      <c r="C405" s="436"/>
      <c r="D405" s="436"/>
      <c r="E405" s="436"/>
    </row>
    <row r="406" spans="1:5" x14ac:dyDescent="0.25">
      <c r="A406" s="436"/>
      <c r="B406" s="436"/>
      <c r="C406" s="436"/>
      <c r="D406" s="436"/>
      <c r="E406" s="436"/>
    </row>
    <row r="407" spans="1:5" x14ac:dyDescent="0.25">
      <c r="A407" s="436"/>
      <c r="B407" s="436"/>
      <c r="C407" s="436"/>
      <c r="D407" s="436"/>
      <c r="E407" s="436"/>
    </row>
    <row r="408" spans="1:5" x14ac:dyDescent="0.25">
      <c r="A408" s="436"/>
      <c r="B408" s="436"/>
      <c r="C408" s="436"/>
      <c r="D408" s="436"/>
      <c r="E408" s="436"/>
    </row>
    <row r="409" spans="1:5" x14ac:dyDescent="0.25">
      <c r="A409" s="436"/>
      <c r="B409" s="436"/>
      <c r="C409" s="436"/>
      <c r="D409" s="436"/>
      <c r="E409" s="436"/>
    </row>
    <row r="410" spans="1:5" x14ac:dyDescent="0.25">
      <c r="A410" s="436"/>
      <c r="B410" s="436"/>
      <c r="C410" s="436"/>
      <c r="D410" s="436"/>
      <c r="E410" s="436"/>
    </row>
    <row r="411" spans="1:5" x14ac:dyDescent="0.25">
      <c r="A411" s="436"/>
      <c r="B411" s="436"/>
      <c r="C411" s="436"/>
      <c r="D411" s="436"/>
      <c r="E411" s="436"/>
    </row>
    <row r="412" spans="1:5" x14ac:dyDescent="0.25">
      <c r="A412" s="436"/>
      <c r="B412" s="436"/>
      <c r="C412" s="436"/>
      <c r="D412" s="436"/>
      <c r="E412" s="436"/>
    </row>
    <row r="413" spans="1:5" x14ac:dyDescent="0.25">
      <c r="A413" s="436"/>
      <c r="B413" s="436"/>
      <c r="C413" s="436"/>
      <c r="D413" s="436"/>
      <c r="E413" s="436"/>
    </row>
    <row r="414" spans="1:5" x14ac:dyDescent="0.25">
      <c r="A414" s="436"/>
      <c r="B414" s="436"/>
      <c r="C414" s="436"/>
      <c r="D414" s="436"/>
      <c r="E414" s="436"/>
    </row>
    <row r="415" spans="1:5" x14ac:dyDescent="0.25">
      <c r="A415" s="436"/>
      <c r="B415" s="436"/>
      <c r="C415" s="436"/>
      <c r="D415" s="436"/>
      <c r="E415" s="436"/>
    </row>
    <row r="416" spans="1:5" x14ac:dyDescent="0.25">
      <c r="A416" s="436"/>
      <c r="B416" s="436"/>
      <c r="C416" s="436"/>
      <c r="D416" s="436"/>
      <c r="E416" s="436"/>
    </row>
    <row r="417" spans="1:5" x14ac:dyDescent="0.25">
      <c r="A417" s="436"/>
      <c r="B417" s="436"/>
      <c r="C417" s="436"/>
      <c r="D417" s="436"/>
      <c r="E417" s="436"/>
    </row>
    <row r="418" spans="1:5" x14ac:dyDescent="0.25">
      <c r="A418" s="436"/>
      <c r="B418" s="436"/>
      <c r="C418" s="436"/>
      <c r="D418" s="436"/>
      <c r="E418" s="436"/>
    </row>
    <row r="419" spans="1:5" x14ac:dyDescent="0.25">
      <c r="A419" s="436"/>
      <c r="B419" s="436"/>
      <c r="C419" s="436"/>
      <c r="D419" s="436"/>
      <c r="E419" s="436"/>
    </row>
    <row r="420" spans="1:5" x14ac:dyDescent="0.25">
      <c r="A420" s="436"/>
      <c r="B420" s="436"/>
      <c r="C420" s="436"/>
      <c r="D420" s="436"/>
      <c r="E420" s="436"/>
    </row>
    <row r="421" spans="1:5" x14ac:dyDescent="0.25">
      <c r="A421" s="436"/>
      <c r="B421" s="436"/>
      <c r="C421" s="436"/>
      <c r="D421" s="436"/>
      <c r="E421" s="436"/>
    </row>
    <row r="422" spans="1:5" x14ac:dyDescent="0.25">
      <c r="A422" s="436"/>
      <c r="B422" s="436"/>
      <c r="C422" s="436"/>
      <c r="D422" s="436"/>
      <c r="E422" s="436"/>
    </row>
    <row r="423" spans="1:5" x14ac:dyDescent="0.25">
      <c r="A423" s="436"/>
      <c r="B423" s="436"/>
      <c r="C423" s="436"/>
      <c r="D423" s="436"/>
      <c r="E423" s="436"/>
    </row>
    <row r="424" spans="1:5" x14ac:dyDescent="0.25">
      <c r="A424" s="436"/>
      <c r="B424" s="436"/>
      <c r="C424" s="436"/>
      <c r="D424" s="436"/>
      <c r="E424" s="436"/>
    </row>
    <row r="425" spans="1:5" x14ac:dyDescent="0.25">
      <c r="A425" s="436"/>
      <c r="B425" s="436"/>
      <c r="C425" s="436"/>
      <c r="D425" s="436"/>
      <c r="E425" s="436"/>
    </row>
    <row r="426" spans="1:5" x14ac:dyDescent="0.25">
      <c r="A426" s="436"/>
      <c r="B426" s="436"/>
      <c r="C426" s="436"/>
      <c r="D426" s="436"/>
      <c r="E426" s="436"/>
    </row>
    <row r="427" spans="1:5" x14ac:dyDescent="0.25">
      <c r="A427" s="436"/>
      <c r="B427" s="436"/>
      <c r="C427" s="436"/>
      <c r="D427" s="436"/>
      <c r="E427" s="436"/>
    </row>
    <row r="428" spans="1:5" x14ac:dyDescent="0.25">
      <c r="A428" s="436"/>
      <c r="B428" s="436"/>
      <c r="C428" s="436"/>
      <c r="D428" s="436"/>
      <c r="E428" s="436"/>
    </row>
    <row r="429" spans="1:5" x14ac:dyDescent="0.25">
      <c r="A429" s="436"/>
      <c r="B429" s="436"/>
      <c r="C429" s="436"/>
      <c r="D429" s="436"/>
      <c r="E429" s="436"/>
    </row>
    <row r="430" spans="1:5" x14ac:dyDescent="0.25">
      <c r="A430" s="436"/>
      <c r="B430" s="436"/>
      <c r="C430" s="436"/>
      <c r="D430" s="436"/>
      <c r="E430" s="436"/>
    </row>
    <row r="431" spans="1:5" x14ac:dyDescent="0.25">
      <c r="A431" s="436"/>
      <c r="B431" s="436"/>
      <c r="C431" s="436"/>
      <c r="D431" s="436"/>
      <c r="E431" s="436"/>
    </row>
    <row r="432" spans="1:5" x14ac:dyDescent="0.25">
      <c r="A432" s="436"/>
      <c r="B432" s="436"/>
      <c r="C432" s="436"/>
      <c r="D432" s="436"/>
      <c r="E432" s="436"/>
    </row>
    <row r="433" spans="1:5" x14ac:dyDescent="0.25">
      <c r="A433" s="436"/>
      <c r="B433" s="436"/>
      <c r="C433" s="436"/>
      <c r="D433" s="436"/>
      <c r="E433" s="436"/>
    </row>
    <row r="434" spans="1:5" x14ac:dyDescent="0.25">
      <c r="A434" s="436"/>
      <c r="B434" s="436"/>
      <c r="C434" s="436"/>
      <c r="D434" s="436"/>
      <c r="E434" s="436"/>
    </row>
    <row r="435" spans="1:5" x14ac:dyDescent="0.25">
      <c r="A435" s="436"/>
      <c r="B435" s="436"/>
      <c r="C435" s="436"/>
      <c r="D435" s="436"/>
      <c r="E435" s="436"/>
    </row>
    <row r="436" spans="1:5" x14ac:dyDescent="0.25">
      <c r="A436" s="436"/>
      <c r="B436" s="436"/>
      <c r="C436" s="436"/>
      <c r="D436" s="436"/>
      <c r="E436" s="436"/>
    </row>
    <row r="437" spans="1:5" x14ac:dyDescent="0.25">
      <c r="A437" s="436"/>
      <c r="B437" s="436"/>
      <c r="C437" s="436"/>
      <c r="D437" s="436"/>
      <c r="E437" s="436"/>
    </row>
    <row r="438" spans="1:5" x14ac:dyDescent="0.25">
      <c r="A438" s="436"/>
      <c r="B438" s="436"/>
      <c r="C438" s="436"/>
      <c r="D438" s="436"/>
      <c r="E438" s="436"/>
    </row>
    <row r="439" spans="1:5" x14ac:dyDescent="0.25">
      <c r="A439" s="436"/>
      <c r="B439" s="436"/>
      <c r="C439" s="436"/>
      <c r="D439" s="436"/>
      <c r="E439" s="436"/>
    </row>
    <row r="440" spans="1:5" x14ac:dyDescent="0.25">
      <c r="A440" s="436"/>
      <c r="B440" s="436"/>
      <c r="C440" s="436"/>
      <c r="D440" s="436"/>
      <c r="E440" s="436"/>
    </row>
    <row r="441" spans="1:5" x14ac:dyDescent="0.25">
      <c r="A441" s="436"/>
      <c r="B441" s="436"/>
      <c r="C441" s="436"/>
      <c r="D441" s="436"/>
      <c r="E441" s="436"/>
    </row>
    <row r="442" spans="1:5" x14ac:dyDescent="0.25">
      <c r="A442" s="436"/>
      <c r="B442" s="436"/>
      <c r="C442" s="436"/>
      <c r="D442" s="436"/>
      <c r="E442" s="436"/>
    </row>
    <row r="443" spans="1:5" x14ac:dyDescent="0.25">
      <c r="A443" s="436"/>
      <c r="B443" s="436"/>
      <c r="C443" s="436"/>
      <c r="D443" s="436"/>
      <c r="E443" s="436"/>
    </row>
    <row r="444" spans="1:5" x14ac:dyDescent="0.25">
      <c r="A444" s="436"/>
      <c r="B444" s="436"/>
      <c r="C444" s="436"/>
      <c r="D444" s="436"/>
      <c r="E444" s="436"/>
    </row>
    <row r="445" spans="1:5" x14ac:dyDescent="0.25">
      <c r="A445" s="436"/>
      <c r="B445" s="436"/>
      <c r="C445" s="436"/>
      <c r="D445" s="436"/>
      <c r="E445" s="436"/>
    </row>
    <row r="446" spans="1:5" x14ac:dyDescent="0.25">
      <c r="A446" s="436"/>
      <c r="B446" s="436"/>
      <c r="C446" s="436"/>
      <c r="D446" s="436"/>
      <c r="E446" s="436"/>
    </row>
    <row r="447" spans="1:5" x14ac:dyDescent="0.25">
      <c r="A447" s="436"/>
      <c r="B447" s="436"/>
      <c r="C447" s="436"/>
      <c r="D447" s="436"/>
      <c r="E447" s="436"/>
    </row>
    <row r="448" spans="1:5" x14ac:dyDescent="0.25">
      <c r="A448" s="436"/>
      <c r="B448" s="436"/>
      <c r="C448" s="436"/>
      <c r="D448" s="436"/>
      <c r="E448" s="436"/>
    </row>
    <row r="449" spans="1:5" x14ac:dyDescent="0.25">
      <c r="A449" s="436"/>
      <c r="B449" s="436"/>
      <c r="C449" s="436"/>
      <c r="D449" s="436"/>
      <c r="E449" s="436"/>
    </row>
    <row r="450" spans="1:5" x14ac:dyDescent="0.25">
      <c r="A450" s="436"/>
      <c r="B450" s="436"/>
      <c r="C450" s="436"/>
      <c r="D450" s="436"/>
      <c r="E450" s="436"/>
    </row>
    <row r="451" spans="1:5" x14ac:dyDescent="0.25">
      <c r="A451" s="436"/>
      <c r="B451" s="436"/>
      <c r="C451" s="436"/>
      <c r="D451" s="436"/>
      <c r="E451" s="436"/>
    </row>
    <row r="452" spans="1:5" x14ac:dyDescent="0.25">
      <c r="A452" s="436"/>
      <c r="B452" s="436"/>
      <c r="C452" s="436"/>
      <c r="D452" s="436"/>
      <c r="E452" s="436"/>
    </row>
    <row r="453" spans="1:5" x14ac:dyDescent="0.25">
      <c r="A453" s="436"/>
      <c r="B453" s="436"/>
      <c r="C453" s="436"/>
      <c r="D453" s="436"/>
      <c r="E453" s="436"/>
    </row>
    <row r="454" spans="1:5" x14ac:dyDescent="0.25">
      <c r="A454" s="436"/>
      <c r="B454" s="436"/>
      <c r="C454" s="436"/>
      <c r="D454" s="436"/>
      <c r="E454" s="436"/>
    </row>
    <row r="455" spans="1:5" x14ac:dyDescent="0.25">
      <c r="A455" s="436"/>
      <c r="B455" s="436"/>
      <c r="C455" s="436"/>
      <c r="D455" s="436"/>
      <c r="E455" s="436"/>
    </row>
    <row r="456" spans="1:5" x14ac:dyDescent="0.25">
      <c r="A456" s="436"/>
      <c r="B456" s="436"/>
      <c r="C456" s="436"/>
      <c r="D456" s="436"/>
      <c r="E456" s="436"/>
    </row>
    <row r="457" spans="1:5" x14ac:dyDescent="0.25">
      <c r="A457" s="436"/>
      <c r="B457" s="436"/>
      <c r="C457" s="436"/>
      <c r="D457" s="436"/>
      <c r="E457" s="436"/>
    </row>
    <row r="458" spans="1:5" x14ac:dyDescent="0.25">
      <c r="A458" s="436"/>
      <c r="B458" s="436"/>
      <c r="C458" s="436"/>
      <c r="D458" s="436"/>
      <c r="E458" s="436"/>
    </row>
    <row r="459" spans="1:5" x14ac:dyDescent="0.25">
      <c r="A459" s="436"/>
      <c r="B459" s="436"/>
      <c r="C459" s="436"/>
      <c r="D459" s="436"/>
      <c r="E459" s="436"/>
    </row>
    <row r="460" spans="1:5" x14ac:dyDescent="0.25">
      <c r="A460" s="436"/>
      <c r="B460" s="436"/>
      <c r="C460" s="436"/>
      <c r="D460" s="436"/>
      <c r="E460" s="436"/>
    </row>
    <row r="461" spans="1:5" x14ac:dyDescent="0.25">
      <c r="A461" s="436"/>
      <c r="B461" s="436"/>
      <c r="C461" s="436"/>
      <c r="D461" s="436"/>
      <c r="E461" s="436"/>
    </row>
    <row r="462" spans="1:5" x14ac:dyDescent="0.25">
      <c r="A462" s="436"/>
      <c r="B462" s="436"/>
      <c r="C462" s="436"/>
      <c r="D462" s="436"/>
      <c r="E462" s="436"/>
    </row>
    <row r="463" spans="1:5" x14ac:dyDescent="0.25">
      <c r="A463" s="436"/>
      <c r="B463" s="436"/>
      <c r="C463" s="436"/>
      <c r="D463" s="436"/>
      <c r="E463" s="436"/>
    </row>
    <row r="464" spans="1:5" x14ac:dyDescent="0.25">
      <c r="A464" s="436"/>
      <c r="B464" s="436"/>
      <c r="C464" s="436"/>
      <c r="D464" s="436"/>
      <c r="E464" s="436"/>
    </row>
    <row r="465" spans="1:5" x14ac:dyDescent="0.25">
      <c r="A465" s="436"/>
      <c r="B465" s="436"/>
      <c r="C465" s="436"/>
      <c r="D465" s="436"/>
      <c r="E465" s="436"/>
    </row>
    <row r="466" spans="1:5" x14ac:dyDescent="0.25">
      <c r="A466" s="436"/>
      <c r="B466" s="436"/>
      <c r="C466" s="436"/>
      <c r="D466" s="436"/>
      <c r="E466" s="436"/>
    </row>
    <row r="467" spans="1:5" x14ac:dyDescent="0.25">
      <c r="A467" s="436"/>
      <c r="B467" s="436"/>
      <c r="C467" s="436"/>
      <c r="D467" s="436"/>
      <c r="E467" s="436"/>
    </row>
    <row r="468" spans="1:5" x14ac:dyDescent="0.25">
      <c r="A468" s="436"/>
      <c r="B468" s="436"/>
      <c r="C468" s="436"/>
      <c r="D468" s="436"/>
      <c r="E468" s="436"/>
    </row>
    <row r="469" spans="1:5" x14ac:dyDescent="0.25">
      <c r="A469" s="436"/>
      <c r="B469" s="436"/>
      <c r="C469" s="436"/>
      <c r="D469" s="436"/>
      <c r="E469" s="436"/>
    </row>
    <row r="470" spans="1:5" x14ac:dyDescent="0.25">
      <c r="A470" s="436"/>
      <c r="B470" s="436"/>
      <c r="C470" s="436"/>
      <c r="D470" s="436"/>
      <c r="E470" s="436"/>
    </row>
    <row r="471" spans="1:5" x14ac:dyDescent="0.25">
      <c r="A471" s="436"/>
      <c r="B471" s="436"/>
      <c r="C471" s="436"/>
      <c r="D471" s="436"/>
      <c r="E471" s="436"/>
    </row>
    <row r="472" spans="1:5" x14ac:dyDescent="0.25">
      <c r="A472" s="436"/>
      <c r="B472" s="436"/>
      <c r="C472" s="436"/>
      <c r="D472" s="436"/>
      <c r="E472" s="436"/>
    </row>
    <row r="473" spans="1:5" x14ac:dyDescent="0.25">
      <c r="A473" s="436"/>
      <c r="B473" s="436"/>
      <c r="C473" s="436"/>
      <c r="D473" s="436"/>
      <c r="E473" s="436"/>
    </row>
    <row r="474" spans="1:5" x14ac:dyDescent="0.25">
      <c r="A474" s="436"/>
      <c r="B474" s="436"/>
      <c r="C474" s="436"/>
      <c r="D474" s="436"/>
      <c r="E474" s="436"/>
    </row>
    <row r="475" spans="1:5" x14ac:dyDescent="0.25">
      <c r="A475" s="436"/>
      <c r="B475" s="436"/>
      <c r="C475" s="436"/>
      <c r="D475" s="436"/>
      <c r="E475" s="436"/>
    </row>
    <row r="476" spans="1:5" x14ac:dyDescent="0.25">
      <c r="A476" s="436"/>
      <c r="B476" s="436"/>
      <c r="C476" s="436"/>
      <c r="D476" s="436"/>
      <c r="E476" s="436"/>
    </row>
    <row r="477" spans="1:5" x14ac:dyDescent="0.25">
      <c r="A477" s="436"/>
      <c r="B477" s="436"/>
      <c r="C477" s="436"/>
      <c r="D477" s="436"/>
      <c r="E477" s="436"/>
    </row>
    <row r="478" spans="1:5" x14ac:dyDescent="0.25">
      <c r="A478" s="436"/>
      <c r="B478" s="436"/>
      <c r="C478" s="436"/>
      <c r="D478" s="436"/>
      <c r="E478" s="436"/>
    </row>
    <row r="479" spans="1:5" x14ac:dyDescent="0.25">
      <c r="A479" s="436"/>
      <c r="B479" s="436"/>
      <c r="C479" s="436"/>
      <c r="D479" s="436"/>
      <c r="E479" s="436"/>
    </row>
    <row r="480" spans="1:5" x14ac:dyDescent="0.25">
      <c r="A480" s="436"/>
      <c r="B480" s="436"/>
      <c r="C480" s="436"/>
      <c r="D480" s="436"/>
      <c r="E480" s="436"/>
    </row>
    <row r="481" spans="1:5" x14ac:dyDescent="0.25">
      <c r="A481" s="436"/>
      <c r="B481" s="436"/>
      <c r="C481" s="436"/>
      <c r="D481" s="436"/>
      <c r="E481" s="436"/>
    </row>
    <row r="482" spans="1:5" x14ac:dyDescent="0.25">
      <c r="A482" s="436"/>
      <c r="B482" s="436"/>
      <c r="C482" s="436"/>
      <c r="D482" s="436"/>
      <c r="E482" s="436"/>
    </row>
    <row r="483" spans="1:5" x14ac:dyDescent="0.25">
      <c r="A483" s="436"/>
      <c r="B483" s="436"/>
      <c r="C483" s="436"/>
      <c r="D483" s="436"/>
      <c r="E483" s="436"/>
    </row>
    <row r="484" spans="1:5" x14ac:dyDescent="0.25">
      <c r="A484" s="436"/>
      <c r="B484" s="436"/>
      <c r="C484" s="436"/>
      <c r="D484" s="436"/>
      <c r="E484" s="436"/>
    </row>
    <row r="485" spans="1:5" x14ac:dyDescent="0.25">
      <c r="A485" s="436"/>
      <c r="B485" s="436"/>
      <c r="C485" s="436"/>
      <c r="D485" s="436"/>
      <c r="E485" s="436"/>
    </row>
    <row r="486" spans="1:5" x14ac:dyDescent="0.25">
      <c r="A486" s="436"/>
      <c r="B486" s="436"/>
      <c r="C486" s="436"/>
      <c r="D486" s="436"/>
      <c r="E486" s="436"/>
    </row>
    <row r="487" spans="1:5" x14ac:dyDescent="0.25">
      <c r="A487" s="436"/>
      <c r="B487" s="436"/>
      <c r="C487" s="436"/>
      <c r="D487" s="436"/>
      <c r="E487" s="436"/>
    </row>
    <row r="488" spans="1:5" x14ac:dyDescent="0.25">
      <c r="A488" s="436"/>
      <c r="B488" s="436"/>
      <c r="C488" s="436"/>
      <c r="D488" s="436"/>
      <c r="E488" s="436"/>
    </row>
    <row r="489" spans="1:5" x14ac:dyDescent="0.25">
      <c r="A489" s="436"/>
      <c r="B489" s="436"/>
      <c r="C489" s="436"/>
      <c r="D489" s="436"/>
      <c r="E489" s="436"/>
    </row>
    <row r="490" spans="1:5" x14ac:dyDescent="0.25">
      <c r="A490" s="436"/>
      <c r="B490" s="436"/>
      <c r="C490" s="436"/>
      <c r="D490" s="436"/>
      <c r="E490" s="436"/>
    </row>
    <row r="491" spans="1:5" x14ac:dyDescent="0.25">
      <c r="A491" s="436"/>
      <c r="B491" s="436"/>
      <c r="C491" s="436"/>
      <c r="D491" s="436"/>
      <c r="E491" s="436"/>
    </row>
    <row r="492" spans="1:5" x14ac:dyDescent="0.25">
      <c r="A492" s="436"/>
      <c r="B492" s="436"/>
      <c r="C492" s="436"/>
      <c r="D492" s="436"/>
      <c r="E492" s="436"/>
    </row>
    <row r="493" spans="1:5" x14ac:dyDescent="0.25">
      <c r="A493" s="436"/>
      <c r="B493" s="436"/>
      <c r="C493" s="436"/>
      <c r="D493" s="436"/>
      <c r="E493" s="436"/>
    </row>
    <row r="494" spans="1:5" x14ac:dyDescent="0.25">
      <c r="A494" s="436"/>
      <c r="B494" s="436"/>
      <c r="C494" s="436"/>
      <c r="D494" s="436"/>
      <c r="E494" s="436"/>
    </row>
    <row r="495" spans="1:5" x14ac:dyDescent="0.25">
      <c r="A495" s="436"/>
      <c r="B495" s="436"/>
      <c r="C495" s="436"/>
      <c r="D495" s="436"/>
      <c r="E495" s="436"/>
    </row>
    <row r="496" spans="1:5" x14ac:dyDescent="0.25">
      <c r="A496" s="436"/>
      <c r="B496" s="436"/>
      <c r="C496" s="436"/>
      <c r="D496" s="436"/>
      <c r="E496" s="436"/>
    </row>
    <row r="497" spans="1:5" x14ac:dyDescent="0.25">
      <c r="A497" s="436"/>
      <c r="B497" s="436"/>
      <c r="C497" s="436"/>
      <c r="D497" s="436"/>
      <c r="E497" s="436"/>
    </row>
    <row r="498" spans="1:5" x14ac:dyDescent="0.25">
      <c r="A498" s="436"/>
      <c r="B498" s="436"/>
      <c r="C498" s="436"/>
      <c r="D498" s="436"/>
      <c r="E498" s="436"/>
    </row>
    <row r="499" spans="1:5" x14ac:dyDescent="0.25">
      <c r="A499" s="436"/>
      <c r="B499" s="436"/>
      <c r="C499" s="436"/>
      <c r="D499" s="436"/>
      <c r="E499" s="436"/>
    </row>
    <row r="500" spans="1:5" x14ac:dyDescent="0.25">
      <c r="A500" s="436"/>
      <c r="B500" s="436"/>
      <c r="C500" s="436"/>
      <c r="D500" s="436"/>
      <c r="E500" s="436"/>
    </row>
  </sheetData>
  <sheetProtection algorithmName="SHA-512" hashValue="ec+XLmD8kU3oX2tTISuHQJCcqVpZP41o0+KlxKaff1DoT203zRdyOOQy7r6laldIPvvoMG2xrfeu0vMtK1/TOQ==" saltValue="rQT4mY7Yi0x8gUFWquWgAw==" spinCount="100000" sheet="1" objects="1" scenarios="1"/>
  <mergeCells count="11">
    <mergeCell ref="A2:E2"/>
    <mergeCell ref="A3:E3"/>
    <mergeCell ref="A4:E4"/>
    <mergeCell ref="A39:E39"/>
    <mergeCell ref="A40:E40"/>
    <mergeCell ref="A6:E6"/>
    <mergeCell ref="A7:E7"/>
    <mergeCell ref="D30:E30"/>
    <mergeCell ref="D12:E12"/>
    <mergeCell ref="D13:E28"/>
    <mergeCell ref="D31:E37"/>
  </mergeCells>
  <conditionalFormatting sqref="B32">
    <cfRule type="expression" dxfId="37" priority="6">
      <formula>B32&lt;C32</formula>
    </cfRule>
  </conditionalFormatting>
  <conditionalFormatting sqref="B33:B37">
    <cfRule type="expression" dxfId="36" priority="2">
      <formula>B33&lt;C33</formula>
    </cfRule>
  </conditionalFormatting>
  <dataValidations count="5">
    <dataValidation type="date" allowBlank="1" showInputMessage="1" showErrorMessage="1" sqref="B21:B22 B28 B25 B9:B11 E11" xr:uid="{3B665D7F-DF32-4E69-8D1B-B53B1E505F0E}">
      <formula1>43831</formula1>
      <formula2>73415</formula2>
    </dataValidation>
    <dataValidation allowBlank="1" showInputMessage="1" showErrorMessage="1" prompt="_x000a_" sqref="D10" xr:uid="{521883B0-37D1-43F2-A8C8-E036C5F4D77C}"/>
    <dataValidation type="decimal" allowBlank="1" showInputMessage="1" showErrorMessage="1" sqref="B12 B20" xr:uid="{0F9E3646-207C-4228-845E-B386436A3E4B}">
      <formula1>0.1</formula1>
      <formula2>99999</formula2>
    </dataValidation>
    <dataValidation allowBlank="1" showInputMessage="1" showErrorMessage="1" promptTitle="Kılavuz" prompt="Lütfen yürütülen görüşme örneğinin numarasını girin." sqref="A31" xr:uid="{99D3E207-8F62-43F1-8E05-3FBCDDA12C12}"/>
    <dataValidation type="decimal" allowBlank="1" showInputMessage="1" showErrorMessage="1" sqref="B19" xr:uid="{3669AED9-0B6B-4A65-9091-B8F89B61CFDC}">
      <formula1>0</formula1>
      <formula2>99999</formula2>
    </dataValidation>
  </dataValidations>
  <pageMargins left="0.511811024" right="0.511811024" top="0.78740157499999996" bottom="0.78740157499999996" header="0.31496062000000002" footer="0.31496062000000002"/>
  <pageSetup paperSize="9" orientation="portrait" horizontalDpi="4294967293" verticalDpi="0"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163" id="{3FBFC556-F496-46BE-BBFF-BD96D2511587}">
            <xm:f>'Hidden Lists'!$C$43='Hidden Lists'!$C$28</xm:f>
            <x14:dxf>
              <font>
                <b/>
                <i val="0"/>
                <color rgb="FF175259"/>
              </font>
              <fill>
                <patternFill>
                  <bgColor rgb="FFFF7C80"/>
                </patternFill>
              </fill>
            </x14:dxf>
          </x14:cfRule>
          <xm:sqref>E11</xm:sqref>
        </x14:conditionalFormatting>
        <x14:conditionalFormatting xmlns:xm="http://schemas.microsoft.com/office/excel/2006/main">
          <x14:cfRule type="expression" priority="164" id="{A96157D2-87A0-4F18-B5ED-3573F9D1A41E}">
            <xm:f>'Hidden Lists'!$C$38='Hidden Lists'!$C$28</xm:f>
            <x14:dxf>
              <font>
                <b/>
                <i val="0"/>
                <color rgb="FF175259"/>
              </font>
              <fill>
                <patternFill>
                  <bgColor rgb="FFFF7C80"/>
                </patternFill>
              </fill>
            </x14:dxf>
          </x14:cfRule>
          <x14:cfRule type="expression" priority="165" id="{F2C4CD18-533C-471E-B7EC-19108AF3A4CF}">
            <xm:f>'Hidden Lists'!$C$40='Hidden Lists'!$C$28</xm:f>
            <x14:dxf>
              <font>
                <b/>
                <i val="0"/>
                <color rgb="FF175259"/>
              </font>
              <fill>
                <patternFill>
                  <bgColor rgb="FFFF7C80"/>
                </patternFill>
              </fill>
            </x14:dxf>
          </x14:cfRule>
          <xm:sqref>B21:B22 B28 B25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51E8A11E-C1C9-4325-B9B5-A5D417C00C4A}">
          <x14:formula1>
            <xm:f>'Hidden Lists'!$I$22:$I$23</xm:f>
          </x14:formula1>
          <xm:sqref>D42:D500</xm:sqref>
        </x14:dataValidation>
        <x14:dataValidation type="list" allowBlank="1" showInputMessage="1" showErrorMessage="1" xr:uid="{59A73F2F-6B03-42A6-8ED0-CF830EAFB5EF}">
          <x14:formula1>
            <xm:f>'Hidden Lists'!$F$3:$F$4</xm:f>
          </x14:formula1>
          <xm:sqref>E10 B14 B17</xm:sqref>
        </x14:dataValidation>
        <x14:dataValidation type="list" allowBlank="1" showInputMessage="1" showErrorMessage="1" xr:uid="{64C13C64-90AB-483A-80BA-1BF8E528DC7F}">
          <x14:formula1>
            <xm:f>'Hidden Lists'!$I$13:$I$18</xm:f>
          </x14:formula1>
          <xm:sqref>C42:C500</xm:sqref>
        </x14:dataValidation>
        <x14:dataValidation type="list" allowBlank="1" showInputMessage="1" showErrorMessage="1" xr:uid="{65167D7B-F50C-475C-B769-33FA583AB355}">
          <x14:formula1>
            <xm:f>'Hidden Lists'!$F$32:$F$35</xm:f>
          </x14:formula1>
          <xm:sqref>B27</xm:sqref>
        </x14:dataValidation>
        <x14:dataValidation type="list" allowBlank="1" showInputMessage="1" showErrorMessage="1" xr:uid="{9EA17A46-F4BE-4B9D-BDCF-118875E64474}">
          <x14:formula1>
            <xm:f>'Hidden Lists'!$C$33:$C$35</xm:f>
          </x14:formula1>
          <xm:sqref>B15 B18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BC53-E7E0-4D23-A27A-C68D01DB4217}">
  <sheetPr>
    <tabColor rgb="FF175259"/>
  </sheetPr>
  <dimension ref="A1:L23"/>
  <sheetViews>
    <sheetView workbookViewId="0">
      <selection activeCell="D1" sqref="D1"/>
    </sheetView>
  </sheetViews>
  <sheetFormatPr defaultColWidth="9.140625" defaultRowHeight="13.5" x14ac:dyDescent="0.25"/>
  <cols>
    <col min="1" max="1" width="31.28515625" style="2" customWidth="1"/>
    <col min="2" max="3" width="13.7109375" style="2" customWidth="1"/>
    <col min="4" max="4" width="9.42578125" style="2" customWidth="1"/>
    <col min="5" max="5" width="31.140625" style="2" customWidth="1"/>
    <col min="6" max="6" width="14.42578125" style="2" customWidth="1"/>
    <col min="7" max="7" width="14" style="2" customWidth="1"/>
    <col min="8" max="8" width="16.28515625" style="309" bestFit="1" customWidth="1"/>
    <col min="9" max="10" width="9.140625" style="310"/>
    <col min="11" max="16384" width="9.140625" style="2"/>
  </cols>
  <sheetData>
    <row r="1" spans="1:12" x14ac:dyDescent="0.25">
      <c r="A1" s="148"/>
      <c r="B1" s="6"/>
      <c r="C1" s="6"/>
      <c r="D1" s="6"/>
      <c r="E1" s="6"/>
      <c r="F1" s="6"/>
      <c r="G1" s="195" t="str">
        <f>'2.Denetim Planı'!E1</f>
        <v>Versiyon 1.1, Temmuz 2021</v>
      </c>
    </row>
    <row r="2" spans="1:12" ht="20.25" x14ac:dyDescent="0.3">
      <c r="A2" s="657" t="s">
        <v>372</v>
      </c>
      <c r="B2" s="658"/>
      <c r="C2" s="658"/>
      <c r="D2" s="658"/>
      <c r="E2" s="658"/>
      <c r="F2" s="658"/>
      <c r="G2" s="659"/>
    </row>
    <row r="3" spans="1:12" ht="37.5" customHeight="1" x14ac:dyDescent="0.25">
      <c r="A3" s="660" t="str">
        <f>'1.Başvuru Formu'!A3:K3</f>
        <v>Arazi Sertifika Sahipleri ve Başvuru Sahipleri için
Tekli arazi ve Çoklu arazi sertifikasyonu</v>
      </c>
      <c r="B3" s="661"/>
      <c r="C3" s="661"/>
      <c r="D3" s="661"/>
      <c r="E3" s="661"/>
      <c r="F3" s="661"/>
      <c r="G3" s="662"/>
    </row>
    <row r="4" spans="1:12" ht="15" x14ac:dyDescent="0.25">
      <c r="A4" s="663" t="str">
        <f>'1.Başvuru Formu'!A4:K4</f>
        <v>Sürdürülebilir Tarım Standardı 2020 v1.1</v>
      </c>
      <c r="B4" s="664"/>
      <c r="C4" s="664"/>
      <c r="D4" s="664"/>
      <c r="E4" s="664"/>
      <c r="F4" s="664"/>
      <c r="G4" s="665"/>
    </row>
    <row r="6" spans="1:12" x14ac:dyDescent="0.25">
      <c r="A6" s="149" t="s">
        <v>373</v>
      </c>
      <c r="B6" s="6"/>
      <c r="C6" s="112"/>
      <c r="E6" s="149" t="s">
        <v>374</v>
      </c>
      <c r="F6" s="412"/>
      <c r="G6" s="112"/>
      <c r="I6" s="160"/>
    </row>
    <row r="7" spans="1:12" ht="66" customHeight="1" x14ac:dyDescent="0.25">
      <c r="A7" s="505" t="s">
        <v>375</v>
      </c>
      <c r="B7" s="506"/>
      <c r="C7" s="507"/>
      <c r="E7" s="505" t="s">
        <v>376</v>
      </c>
      <c r="F7" s="506"/>
      <c r="G7" s="507"/>
      <c r="I7" s="391"/>
    </row>
    <row r="8" spans="1:12" x14ac:dyDescent="0.25">
      <c r="A8" s="219"/>
      <c r="B8" s="197" t="s">
        <v>377</v>
      </c>
      <c r="C8" s="250" t="s">
        <v>378</v>
      </c>
      <c r="E8" s="260"/>
      <c r="F8" s="197" t="s">
        <v>377</v>
      </c>
      <c r="G8" s="220" t="s">
        <v>379</v>
      </c>
      <c r="I8" s="392" t="s">
        <v>380</v>
      </c>
      <c r="K8" s="160"/>
      <c r="L8" s="160"/>
    </row>
    <row r="9" spans="1:12" ht="12.75" customHeight="1" x14ac:dyDescent="0.25">
      <c r="A9" s="91" t="str">
        <f>'3. Denetim Özeti'!A31</f>
        <v>Görüşülen İşçiler</v>
      </c>
      <c r="B9" s="7">
        <f>'3. Denetim Özeti'!B31</f>
        <v>0</v>
      </c>
      <c r="C9" s="2">
        <f>'3. Denetim Özeti'!C31</f>
        <v>0</v>
      </c>
      <c r="D9" s="431"/>
      <c r="E9" s="221" t="s">
        <v>381</v>
      </c>
      <c r="F9" s="254">
        <f>'1.Başvuru Formu'!F171</f>
        <v>0</v>
      </c>
      <c r="G9" s="255">
        <v>0</v>
      </c>
      <c r="I9" s="393">
        <v>0</v>
      </c>
      <c r="K9" s="160"/>
      <c r="L9" s="160"/>
    </row>
    <row r="10" spans="1:12" x14ac:dyDescent="0.25">
      <c r="A10" s="89" t="str">
        <f>'Hidden Lists'!I13</f>
        <v>Arazi</v>
      </c>
      <c r="B10" s="7">
        <f>COUNTIF(SampleDisc[#All],'Hidden Lists'!I13)</f>
        <v>0</v>
      </c>
      <c r="C10" s="251">
        <f>'2.Denetim Planı'!B78</f>
        <v>0</v>
      </c>
      <c r="D10" s="196"/>
      <c r="E10" s="222" t="s">
        <v>382</v>
      </c>
      <c r="F10" s="254">
        <f>'1.Başvuru Formu'!F172</f>
        <v>0</v>
      </c>
      <c r="G10" s="256">
        <f>G13-I10</f>
        <v>48</v>
      </c>
      <c r="I10" s="394">
        <f>6*7</f>
        <v>42</v>
      </c>
      <c r="K10" s="160"/>
      <c r="L10" s="160"/>
    </row>
    <row r="11" spans="1:12" x14ac:dyDescent="0.25">
      <c r="A11" s="89" t="str">
        <f>'Hidden Lists'!I14</f>
        <v>İşleme İşletmesi</v>
      </c>
      <c r="B11" s="7">
        <f>COUNTIF(SampleDisc[#All],'Hidden Lists'!I14)</f>
        <v>0</v>
      </c>
      <c r="C11" s="251">
        <f>'2.Denetim Planı'!B80</f>
        <v>0</v>
      </c>
      <c r="D11" s="196"/>
      <c r="E11" s="223" t="s">
        <v>1321</v>
      </c>
      <c r="F11" s="254">
        <f>'2.Denetim Planı'!B18</f>
        <v>0</v>
      </c>
      <c r="G11" s="256">
        <f>G13-I11</f>
        <v>76</v>
      </c>
      <c r="I11" s="394">
        <f>2*7</f>
        <v>14</v>
      </c>
      <c r="K11" s="160"/>
      <c r="L11" s="160"/>
    </row>
    <row r="12" spans="1:12" ht="14.25" thickBot="1" x14ac:dyDescent="0.3">
      <c r="A12" s="96" t="str">
        <f>'Hidden Lists'!I15</f>
        <v>Taşeron</v>
      </c>
      <c r="B12" s="7">
        <f>COUNTIF(SampleDisc[#All],'Hidden Lists'!I15)</f>
        <v>0</v>
      </c>
      <c r="C12" s="251">
        <f>'2.Denetim Planı'!B82</f>
        <v>0</v>
      </c>
      <c r="D12" s="196"/>
      <c r="E12" s="223" t="s">
        <v>383</v>
      </c>
      <c r="F12" s="254">
        <f>'2.Denetim Planı'!B23</f>
        <v>0</v>
      </c>
      <c r="G12" s="256">
        <f>G13-I12</f>
        <v>76</v>
      </c>
      <c r="I12" s="394">
        <f>2*7</f>
        <v>14</v>
      </c>
      <c r="K12" s="160"/>
      <c r="L12" s="160"/>
    </row>
    <row r="13" spans="1:12" x14ac:dyDescent="0.25">
      <c r="A13" s="91" t="str">
        <f>'Hidden Lists'!I16</f>
        <v>Hizmet sağlayıcı</v>
      </c>
      <c r="B13" s="7">
        <f>COUNTIF(SampleDisc[#All],'Hidden Lists'!I16)</f>
        <v>0</v>
      </c>
      <c r="C13" s="251">
        <f>'2.Denetim Planı'!B83</f>
        <v>0</v>
      </c>
      <c r="D13" s="196"/>
      <c r="E13" s="311" t="s">
        <v>384</v>
      </c>
      <c r="F13" s="257">
        <f>'3. Denetim Özeti'!B10</f>
        <v>0</v>
      </c>
      <c r="G13" s="258">
        <f>'1.Başvuru Formu'!J53-'2b.Süre'!G8</f>
        <v>90</v>
      </c>
      <c r="I13" s="395">
        <v>0</v>
      </c>
      <c r="K13" s="160"/>
      <c r="L13" s="160"/>
    </row>
    <row r="14" spans="1:12" ht="14.25" thickBot="1" x14ac:dyDescent="0.3">
      <c r="A14" s="90" t="str">
        <f>'Hidden Lists'!I17</f>
        <v>Tarım iş aracısı</v>
      </c>
      <c r="B14" s="252">
        <f>COUNTIF(SampleDisc[#All],'Hidden Lists'!I17)</f>
        <v>0</v>
      </c>
      <c r="C14" s="253">
        <f>'2.Denetim Planı'!B84</f>
        <v>0</v>
      </c>
      <c r="D14" s="196"/>
      <c r="E14" s="341" t="s">
        <v>385</v>
      </c>
      <c r="F14" s="315">
        <f>'3. Denetim Özeti'!B11</f>
        <v>0</v>
      </c>
      <c r="G14" s="259">
        <f>'1.Başvuru Formu'!J53</f>
        <v>90</v>
      </c>
      <c r="I14" s="395">
        <v>0</v>
      </c>
      <c r="K14" s="160"/>
      <c r="L14" s="160"/>
    </row>
    <row r="15" spans="1:12" x14ac:dyDescent="0.25">
      <c r="A15" s="260"/>
      <c r="B15" s="260"/>
      <c r="D15" s="422"/>
      <c r="E15" s="311" t="s">
        <v>386</v>
      </c>
      <c r="F15" s="254">
        <f>G14</f>
        <v>90</v>
      </c>
      <c r="G15" s="256">
        <f>G14+I15</f>
        <v>90</v>
      </c>
      <c r="I15" s="394">
        <f>IF($B$16=0,0,10*7)</f>
        <v>0</v>
      </c>
      <c r="K15" s="160"/>
      <c r="L15" s="160"/>
    </row>
    <row r="16" spans="1:12" ht="13.5" customHeight="1" x14ac:dyDescent="0.25">
      <c r="A16" s="434" t="s">
        <v>387</v>
      </c>
      <c r="B16" s="432">
        <f>'3. Denetim Özeti'!B19</f>
        <v>0</v>
      </c>
      <c r="C16" s="433"/>
      <c r="E16" s="339" t="s">
        <v>388</v>
      </c>
      <c r="F16" s="312"/>
      <c r="G16" s="313">
        <f>G17</f>
        <v>118</v>
      </c>
      <c r="I16" s="396">
        <v>0</v>
      </c>
      <c r="K16" s="160"/>
      <c r="L16" s="160"/>
    </row>
    <row r="17" spans="1:12" x14ac:dyDescent="0.25">
      <c r="A17" s="429"/>
      <c r="B17" s="430"/>
      <c r="C17" s="430"/>
      <c r="E17" s="222" t="s">
        <v>354</v>
      </c>
      <c r="F17" s="254">
        <f>'3. Denetim Özeti'!B28</f>
        <v>0</v>
      </c>
      <c r="G17" s="256">
        <f>I17+G15</f>
        <v>118</v>
      </c>
      <c r="I17" s="393">
        <f>IF($B$16=0,4*7,2*7)</f>
        <v>28</v>
      </c>
      <c r="K17" s="160"/>
      <c r="L17" s="160"/>
    </row>
    <row r="18" spans="1:12" ht="13.5" customHeight="1" x14ac:dyDescent="0.25">
      <c r="A18" s="419"/>
      <c r="B18" s="420"/>
      <c r="C18" s="421"/>
      <c r="E18" s="340" t="s">
        <v>389</v>
      </c>
      <c r="F18" s="312"/>
      <c r="G18" s="314">
        <f>I18+G17</f>
        <v>125</v>
      </c>
      <c r="I18" s="397">
        <f>7*1</f>
        <v>7</v>
      </c>
      <c r="K18" s="160"/>
      <c r="L18" s="160"/>
    </row>
    <row r="19" spans="1:12" x14ac:dyDescent="0.25">
      <c r="A19" s="423"/>
      <c r="B19" s="113"/>
      <c r="C19" s="417"/>
      <c r="I19" s="391"/>
      <c r="K19" s="160"/>
      <c r="L19" s="160"/>
    </row>
    <row r="20" spans="1:12" x14ac:dyDescent="0.25">
      <c r="A20" s="418"/>
      <c r="C20" s="418"/>
      <c r="I20" s="160"/>
      <c r="K20" s="160"/>
      <c r="L20" s="160"/>
    </row>
    <row r="21" spans="1:12" x14ac:dyDescent="0.25">
      <c r="A21" s="424"/>
      <c r="B21" s="425"/>
      <c r="C21" s="417"/>
      <c r="E21" s="224" t="s">
        <v>390</v>
      </c>
      <c r="F21" s="144"/>
      <c r="G21" s="225"/>
      <c r="I21" s="160"/>
      <c r="K21" s="160"/>
      <c r="L21" s="160"/>
    </row>
    <row r="22" spans="1:12" ht="40.5" customHeight="1" x14ac:dyDescent="0.25">
      <c r="E22" s="505" t="s">
        <v>391</v>
      </c>
      <c r="F22" s="506"/>
      <c r="G22" s="507"/>
      <c r="I22" s="160"/>
    </row>
    <row r="23" spans="1:12" x14ac:dyDescent="0.25">
      <c r="I23" s="160"/>
    </row>
  </sheetData>
  <sheetProtection algorithmName="SHA-512" hashValue="Iu75L3w9iDq5Gp3q44rZEs6C1IxfK1JB7/ix/rQIWWPUsROFdtWBDhVdNRAmdRZrBVHcvjCcgr7MDnQI5OGWoA==" saltValue="JMBJ5tcSBG7+ZiCn+RqGMw==" spinCount="100000" sheet="1" objects="1" scenarios="1"/>
  <mergeCells count="6">
    <mergeCell ref="A2:G2"/>
    <mergeCell ref="A3:G3"/>
    <mergeCell ref="A4:G4"/>
    <mergeCell ref="E22:G22"/>
    <mergeCell ref="A7:C7"/>
    <mergeCell ref="E7:G7"/>
  </mergeCells>
  <conditionalFormatting sqref="B10:B14">
    <cfRule type="expression" dxfId="19" priority="21">
      <formula>B10&lt;C10</formula>
    </cfRule>
  </conditionalFormatting>
  <conditionalFormatting sqref="G9:G14">
    <cfRule type="expression" dxfId="18" priority="19">
      <formula>G9&lt;#REF!</formula>
    </cfRule>
  </conditionalFormatting>
  <conditionalFormatting sqref="F10">
    <cfRule type="cellIs" dxfId="17" priority="15" operator="greaterThan">
      <formula>$G$10</formula>
    </cfRule>
  </conditionalFormatting>
  <conditionalFormatting sqref="F11">
    <cfRule type="cellIs" dxfId="16" priority="14" operator="greaterThan">
      <formula>$G$11</formula>
    </cfRule>
  </conditionalFormatting>
  <conditionalFormatting sqref="F12">
    <cfRule type="cellIs" dxfId="15" priority="13" operator="greaterThan">
      <formula>$G$12</formula>
    </cfRule>
  </conditionalFormatting>
  <conditionalFormatting sqref="F13">
    <cfRule type="cellIs" dxfId="14" priority="12" operator="greaterThan">
      <formula>$G$13</formula>
    </cfRule>
  </conditionalFormatting>
  <conditionalFormatting sqref="F14">
    <cfRule type="cellIs" dxfId="13" priority="11" operator="greaterThan">
      <formula>$G$14</formula>
    </cfRule>
  </conditionalFormatting>
  <conditionalFormatting sqref="F17">
    <cfRule type="cellIs" dxfId="12" priority="5" operator="greaterThan">
      <formula>$G$17</formula>
    </cfRule>
  </conditionalFormatting>
  <conditionalFormatting sqref="F15">
    <cfRule type="cellIs" dxfId="11" priority="4" operator="greaterThan">
      <formula>$G$15</formula>
    </cfRule>
  </conditionalFormatting>
  <conditionalFormatting sqref="F16">
    <cfRule type="cellIs" dxfId="10" priority="3" operator="greaterThan">
      <formula>$G$16</formula>
    </cfRule>
  </conditionalFormatting>
  <conditionalFormatting sqref="F18">
    <cfRule type="cellIs" dxfId="9" priority="2" operator="greaterThan">
      <formula>$G$18</formula>
    </cfRule>
  </conditionalFormatting>
  <conditionalFormatting sqref="B9">
    <cfRule type="expression" dxfId="8" priority="1">
      <formula>B9&lt;C9</formula>
    </cfRule>
  </conditionalFormatting>
  <pageMargins left="0.511811024" right="0.511811024" top="0.78740157499999996" bottom="0.78740157499999996" header="0.31496062000000002" footer="0.31496062000000002"/>
  <pageSetup paperSize="9"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439D-2B8A-4F80-A361-CAA367A12B3A}">
  <sheetPr>
    <tabColor rgb="FFDEDBC4"/>
  </sheetPr>
  <dimension ref="A1:V199"/>
  <sheetViews>
    <sheetView zoomScale="70" zoomScaleNormal="70" workbookViewId="0"/>
  </sheetViews>
  <sheetFormatPr defaultColWidth="9.140625" defaultRowHeight="15.75" x14ac:dyDescent="0.3"/>
  <cols>
    <col min="1" max="1" width="17.42578125" style="3" customWidth="1"/>
    <col min="2" max="2" width="4.5703125" style="3" customWidth="1"/>
    <col min="3" max="3" width="26.5703125" style="1" bestFit="1" customWidth="1"/>
    <col min="4" max="4" width="7.7109375" style="1" customWidth="1"/>
    <col min="5" max="5" width="6.42578125" style="1" customWidth="1"/>
    <col min="6" max="6" width="15.28515625" style="1" customWidth="1"/>
    <col min="7" max="8" width="12" style="1" customWidth="1"/>
    <col min="9" max="9" width="15.28515625" style="1" bestFit="1" customWidth="1"/>
    <col min="10" max="10" width="20.42578125" style="1" customWidth="1"/>
    <col min="11" max="11" width="46.5703125" style="1" bestFit="1" customWidth="1"/>
    <col min="12" max="12" width="3.85546875" style="1" customWidth="1"/>
    <col min="13" max="13" width="14.42578125" style="1" bestFit="1" customWidth="1"/>
    <col min="14" max="14" width="3.7109375" style="1" customWidth="1"/>
    <col min="15" max="15" width="4.7109375" style="1" customWidth="1"/>
    <col min="16" max="16" width="20.7109375" style="1" bestFit="1" customWidth="1"/>
    <col min="17" max="18" width="9.140625" style="1"/>
    <col min="19" max="19" width="17" style="1" customWidth="1"/>
    <col min="20" max="20" width="8" style="1" bestFit="1" customWidth="1"/>
    <col min="21" max="21" width="69.5703125" style="1" customWidth="1"/>
    <col min="22" max="22" width="8" style="1" bestFit="1" customWidth="1"/>
    <col min="23" max="24" width="9.140625" style="1"/>
    <col min="25" max="25" width="6.5703125" style="1" customWidth="1"/>
    <col min="26" max="16384" width="9.140625" style="1"/>
  </cols>
  <sheetData>
    <row r="1" spans="1:22" ht="16.5" thickBot="1" x14ac:dyDescent="0.35">
      <c r="A1" s="448" t="s">
        <v>1177</v>
      </c>
    </row>
    <row r="2" spans="1:22" ht="16.5" thickBot="1" x14ac:dyDescent="0.35">
      <c r="C2" s="24" t="s">
        <v>392</v>
      </c>
      <c r="D2" s="66"/>
      <c r="F2" s="24" t="s">
        <v>393</v>
      </c>
      <c r="G2" s="66"/>
      <c r="H2" s="66"/>
      <c r="I2" s="24" t="s">
        <v>394</v>
      </c>
      <c r="K2" s="24" t="s">
        <v>395</v>
      </c>
      <c r="M2" s="24" t="s">
        <v>396</v>
      </c>
      <c r="P2" s="24" t="s">
        <v>397</v>
      </c>
      <c r="Q2" s="24" t="s">
        <v>398</v>
      </c>
      <c r="S2" s="24" t="s">
        <v>399</v>
      </c>
      <c r="U2" s="679" t="s">
        <v>400</v>
      </c>
      <c r="V2" s="679"/>
    </row>
    <row r="3" spans="1:22" ht="22.5" x14ac:dyDescent="0.25">
      <c r="A3" s="27" t="s">
        <v>401</v>
      </c>
      <c r="B3" s="30"/>
      <c r="C3" s="25" t="s">
        <v>402</v>
      </c>
      <c r="F3" s="25" t="s">
        <v>403</v>
      </c>
      <c r="I3" s="25" t="s">
        <v>404</v>
      </c>
      <c r="K3" s="25">
        <f>'2.Denetim Planı'!B39</f>
        <v>0</v>
      </c>
      <c r="M3" s="25" t="s">
        <v>405</v>
      </c>
      <c r="P3" s="20" t="s">
        <v>406</v>
      </c>
      <c r="Q3" s="21" t="s">
        <v>407</v>
      </c>
      <c r="R3" s="1" t="s">
        <v>408</v>
      </c>
      <c r="S3" s="1" t="s">
        <v>409</v>
      </c>
      <c r="T3" s="1" t="s">
        <v>408</v>
      </c>
      <c r="U3" s="65" t="s">
        <v>410</v>
      </c>
    </row>
    <row r="4" spans="1:22" ht="23.25" thickBot="1" x14ac:dyDescent="0.3">
      <c r="A4" s="28" t="s">
        <v>411</v>
      </c>
      <c r="B4" s="4"/>
      <c r="C4" s="25" t="s">
        <v>412</v>
      </c>
      <c r="F4" s="26" t="s">
        <v>413</v>
      </c>
      <c r="I4" s="25" t="s">
        <v>414</v>
      </c>
      <c r="K4" s="25">
        <f>'2.Denetim Planı'!B43</f>
        <v>0</v>
      </c>
      <c r="M4" s="26" t="s">
        <v>415</v>
      </c>
      <c r="P4" s="20" t="s">
        <v>416</v>
      </c>
      <c r="Q4" s="21" t="s">
        <v>417</v>
      </c>
      <c r="R4" s="1" t="s">
        <v>408</v>
      </c>
      <c r="U4" s="65" t="s">
        <v>418</v>
      </c>
    </row>
    <row r="5" spans="1:22" ht="23.25" thickBot="1" x14ac:dyDescent="0.3">
      <c r="A5" s="28" t="s">
        <v>419</v>
      </c>
      <c r="B5" s="4"/>
      <c r="C5" s="25" t="s">
        <v>420</v>
      </c>
      <c r="I5" s="26" t="s">
        <v>421</v>
      </c>
      <c r="K5" s="25">
        <f>'2.Denetim Planı'!B47</f>
        <v>0</v>
      </c>
      <c r="P5" s="20" t="s">
        <v>422</v>
      </c>
      <c r="Q5" s="21" t="s">
        <v>423</v>
      </c>
      <c r="R5" s="1" t="s">
        <v>408</v>
      </c>
      <c r="S5" s="24" t="s">
        <v>424</v>
      </c>
      <c r="U5" s="65" t="s">
        <v>425</v>
      </c>
    </row>
    <row r="6" spans="1:22" ht="23.25" thickBot="1" x14ac:dyDescent="0.3">
      <c r="A6" s="28" t="s">
        <v>426</v>
      </c>
      <c r="B6" s="4"/>
      <c r="C6" s="25" t="s">
        <v>427</v>
      </c>
      <c r="F6" s="24" t="s">
        <v>428</v>
      </c>
      <c r="G6" s="66"/>
      <c r="H6" s="66"/>
      <c r="I6" s="66"/>
      <c r="K6" s="25">
        <f>'2.Denetim Planı'!B51</f>
        <v>0</v>
      </c>
      <c r="M6" s="24" t="s">
        <v>429</v>
      </c>
      <c r="P6" s="20" t="s">
        <v>430</v>
      </c>
      <c r="Q6" s="21" t="s">
        <v>431</v>
      </c>
      <c r="R6" s="1" t="s">
        <v>408</v>
      </c>
      <c r="S6" s="56" t="s">
        <v>432</v>
      </c>
      <c r="U6" s="65" t="s">
        <v>433</v>
      </c>
    </row>
    <row r="7" spans="1:22" thickBot="1" x14ac:dyDescent="0.3">
      <c r="A7" s="28" t="s">
        <v>434</v>
      </c>
      <c r="B7" s="4"/>
      <c r="C7" s="26" t="s">
        <v>435</v>
      </c>
      <c r="F7" s="25" t="s">
        <v>76</v>
      </c>
      <c r="I7" s="24" t="s">
        <v>436</v>
      </c>
      <c r="K7" s="25">
        <f>'2.Denetim Planı'!B55</f>
        <v>0</v>
      </c>
      <c r="M7" s="25" t="s">
        <v>437</v>
      </c>
      <c r="P7" s="22" t="s">
        <v>438</v>
      </c>
      <c r="Q7" s="23" t="s">
        <v>439</v>
      </c>
      <c r="R7" s="1" t="s">
        <v>408</v>
      </c>
      <c r="S7" s="56" t="s">
        <v>440</v>
      </c>
    </row>
    <row r="8" spans="1:22" thickBot="1" x14ac:dyDescent="0.3">
      <c r="A8" s="28" t="s">
        <v>441</v>
      </c>
      <c r="B8" s="4"/>
      <c r="F8" s="26" t="s">
        <v>442</v>
      </c>
      <c r="I8" s="25" t="s">
        <v>443</v>
      </c>
      <c r="K8" s="26">
        <f>'2.Denetim Planı'!B59</f>
        <v>0</v>
      </c>
      <c r="M8" s="25" t="s">
        <v>444</v>
      </c>
      <c r="N8" s="1" t="s">
        <v>408</v>
      </c>
      <c r="S8" s="56" t="s">
        <v>445</v>
      </c>
      <c r="U8" s="371" t="s">
        <v>446</v>
      </c>
    </row>
    <row r="9" spans="1:22" thickBot="1" x14ac:dyDescent="0.3">
      <c r="A9" s="28" t="s">
        <v>447</v>
      </c>
      <c r="B9" s="4"/>
      <c r="C9" s="24" t="s">
        <v>448</v>
      </c>
      <c r="D9" s="66"/>
      <c r="I9" s="25" t="s">
        <v>449</v>
      </c>
      <c r="M9" s="1" t="s">
        <v>450</v>
      </c>
      <c r="S9" s="56" t="s">
        <v>451</v>
      </c>
      <c r="U9" s="372" t="s">
        <v>452</v>
      </c>
    </row>
    <row r="10" spans="1:22" thickBot="1" x14ac:dyDescent="0.3">
      <c r="A10" s="28" t="s">
        <v>453</v>
      </c>
      <c r="B10" s="4"/>
      <c r="C10" s="1" t="s">
        <v>454</v>
      </c>
      <c r="F10" s="24" t="s">
        <v>455</v>
      </c>
      <c r="G10" s="66"/>
      <c r="H10" s="66"/>
      <c r="I10" s="26" t="s">
        <v>456</v>
      </c>
      <c r="K10" s="24" t="s">
        <v>457</v>
      </c>
      <c r="P10" s="24" t="s">
        <v>458</v>
      </c>
      <c r="Q10" s="24" t="s">
        <v>398</v>
      </c>
      <c r="R10" s="1" t="s">
        <v>408</v>
      </c>
      <c r="U10" s="372" t="s">
        <v>459</v>
      </c>
    </row>
    <row r="11" spans="1:22" ht="12" customHeight="1" x14ac:dyDescent="0.25">
      <c r="A11" s="28" t="s">
        <v>460</v>
      </c>
      <c r="B11" s="4"/>
      <c r="C11" s="1" t="s">
        <v>461</v>
      </c>
      <c r="F11" s="25" t="s">
        <v>1188</v>
      </c>
      <c r="K11" s="25" t="s">
        <v>462</v>
      </c>
      <c r="P11" s="20" t="s">
        <v>463</v>
      </c>
      <c r="Q11" s="21" t="s">
        <v>464</v>
      </c>
      <c r="R11" s="1" t="s">
        <v>408</v>
      </c>
      <c r="U11" s="372" t="s">
        <v>465</v>
      </c>
    </row>
    <row r="12" spans="1:22" ht="12" customHeight="1" thickBot="1" x14ac:dyDescent="0.3">
      <c r="A12" s="28" t="s">
        <v>466</v>
      </c>
      <c r="B12" s="4"/>
      <c r="C12" s="1" t="s">
        <v>467</v>
      </c>
      <c r="F12" s="26" t="s">
        <v>1189</v>
      </c>
      <c r="I12" s="191" t="s">
        <v>468</v>
      </c>
      <c r="K12" s="25" t="s">
        <v>469</v>
      </c>
      <c r="P12" s="20" t="s">
        <v>470</v>
      </c>
      <c r="Q12" s="21" t="s">
        <v>471</v>
      </c>
      <c r="R12" s="1" t="s">
        <v>408</v>
      </c>
      <c r="U12" s="372" t="s">
        <v>472</v>
      </c>
    </row>
    <row r="13" spans="1:22" ht="12" customHeight="1" thickBot="1" x14ac:dyDescent="0.3">
      <c r="A13" s="28" t="s">
        <v>473</v>
      </c>
      <c r="B13" s="4"/>
      <c r="C13" s="1" t="s">
        <v>474</v>
      </c>
      <c r="I13" s="192" t="s">
        <v>76</v>
      </c>
      <c r="K13" s="25" t="s">
        <v>475</v>
      </c>
      <c r="P13" s="20" t="s">
        <v>476</v>
      </c>
      <c r="Q13" s="21" t="s">
        <v>477</v>
      </c>
      <c r="R13" s="1" t="s">
        <v>408</v>
      </c>
      <c r="U13" s="372" t="s">
        <v>478</v>
      </c>
    </row>
    <row r="14" spans="1:22" ht="12" customHeight="1" thickBot="1" x14ac:dyDescent="0.3">
      <c r="A14" s="28" t="s">
        <v>479</v>
      </c>
      <c r="B14" s="4"/>
      <c r="C14" s="1" t="s">
        <v>480</v>
      </c>
      <c r="F14" s="24" t="s">
        <v>394</v>
      </c>
      <c r="G14" s="66"/>
      <c r="H14" s="66"/>
      <c r="I14" s="192" t="s">
        <v>361</v>
      </c>
      <c r="K14" s="26" t="s">
        <v>456</v>
      </c>
      <c r="P14" s="20" t="s">
        <v>481</v>
      </c>
      <c r="Q14" s="21" t="s">
        <v>482</v>
      </c>
      <c r="R14" s="1" t="s">
        <v>408</v>
      </c>
    </row>
    <row r="15" spans="1:22" ht="12" customHeight="1" x14ac:dyDescent="0.25">
      <c r="A15" s="28" t="s">
        <v>483</v>
      </c>
      <c r="B15" s="4"/>
      <c r="C15" s="1" t="s">
        <v>484</v>
      </c>
      <c r="F15" s="25" t="s">
        <v>485</v>
      </c>
      <c r="I15" s="192" t="s">
        <v>362</v>
      </c>
      <c r="P15" s="20" t="s">
        <v>486</v>
      </c>
      <c r="Q15" s="21" t="s">
        <v>487</v>
      </c>
      <c r="R15" s="1" t="s">
        <v>408</v>
      </c>
    </row>
    <row r="16" spans="1:22" ht="12" customHeight="1" x14ac:dyDescent="0.25">
      <c r="A16" s="28" t="s">
        <v>488</v>
      </c>
      <c r="B16" s="4"/>
      <c r="C16" s="1" t="s">
        <v>489</v>
      </c>
      <c r="F16" s="25" t="s">
        <v>490</v>
      </c>
      <c r="I16" s="192" t="s">
        <v>491</v>
      </c>
      <c r="P16" s="20" t="s">
        <v>492</v>
      </c>
      <c r="Q16" s="21" t="s">
        <v>493</v>
      </c>
      <c r="R16" s="1" t="s">
        <v>408</v>
      </c>
    </row>
    <row r="17" spans="1:18" ht="12" customHeight="1" thickBot="1" x14ac:dyDescent="0.3">
      <c r="A17" s="28" t="s">
        <v>494</v>
      </c>
      <c r="B17" s="4"/>
      <c r="C17" s="1" t="s">
        <v>495</v>
      </c>
      <c r="F17" s="26" t="s">
        <v>496</v>
      </c>
      <c r="I17" s="192" t="s">
        <v>497</v>
      </c>
      <c r="P17" s="22" t="s">
        <v>498</v>
      </c>
      <c r="Q17" s="23" t="s">
        <v>499</v>
      </c>
      <c r="R17" s="1" t="s">
        <v>408</v>
      </c>
    </row>
    <row r="18" spans="1:18" ht="12" customHeight="1" thickBot="1" x14ac:dyDescent="0.3">
      <c r="A18" s="28" t="s">
        <v>500</v>
      </c>
      <c r="B18" s="4"/>
      <c r="C18" s="1" t="s">
        <v>501</v>
      </c>
      <c r="I18" s="193" t="s">
        <v>365</v>
      </c>
      <c r="P18" s="1" t="s">
        <v>502</v>
      </c>
      <c r="Q18" s="72" t="s">
        <v>503</v>
      </c>
      <c r="R18" s="1" t="s">
        <v>408</v>
      </c>
    </row>
    <row r="19" spans="1:18" ht="12" customHeight="1" x14ac:dyDescent="0.25">
      <c r="A19" s="28" t="s">
        <v>504</v>
      </c>
      <c r="B19" s="4"/>
      <c r="F19" s="24" t="s">
        <v>206</v>
      </c>
      <c r="G19" s="31" t="s">
        <v>206</v>
      </c>
    </row>
    <row r="20" spans="1:18" ht="12" customHeight="1" x14ac:dyDescent="0.25">
      <c r="A20" s="28" t="s">
        <v>505</v>
      </c>
      <c r="B20" s="4"/>
      <c r="C20" s="157" t="s">
        <v>506</v>
      </c>
      <c r="D20" s="66"/>
      <c r="F20" s="25" t="s">
        <v>507</v>
      </c>
      <c r="G20" s="25" t="s">
        <v>508</v>
      </c>
    </row>
    <row r="21" spans="1:18" ht="12" customHeight="1" thickBot="1" x14ac:dyDescent="0.3">
      <c r="A21" s="28" t="s">
        <v>509</v>
      </c>
      <c r="B21" s="4"/>
      <c r="C21" s="198" t="s">
        <v>510</v>
      </c>
      <c r="F21" s="26" t="s">
        <v>511</v>
      </c>
      <c r="G21" s="26" t="s">
        <v>512</v>
      </c>
      <c r="I21" s="191" t="s">
        <v>513</v>
      </c>
    </row>
    <row r="22" spans="1:18" ht="12" customHeight="1" thickBot="1" x14ac:dyDescent="0.3">
      <c r="A22" s="28" t="s">
        <v>514</v>
      </c>
      <c r="B22" s="4"/>
      <c r="C22" s="198" t="s">
        <v>1337</v>
      </c>
      <c r="I22" s="192" t="s">
        <v>515</v>
      </c>
    </row>
    <row r="23" spans="1:18" ht="12" customHeight="1" x14ac:dyDescent="0.25">
      <c r="A23" s="28" t="s">
        <v>516</v>
      </c>
      <c r="B23" s="4"/>
      <c r="F23" s="24" t="s">
        <v>517</v>
      </c>
      <c r="G23" s="67"/>
      <c r="H23" s="66"/>
      <c r="I23" s="194" t="s">
        <v>518</v>
      </c>
    </row>
    <row r="24" spans="1:18" ht="12" customHeight="1" x14ac:dyDescent="0.25">
      <c r="A24" s="28" t="s">
        <v>519</v>
      </c>
      <c r="B24" s="4"/>
      <c r="F24" s="25" t="s">
        <v>76</v>
      </c>
    </row>
    <row r="25" spans="1:18" ht="12" customHeight="1" thickBot="1" x14ac:dyDescent="0.3">
      <c r="A25" s="28" t="s">
        <v>520</v>
      </c>
      <c r="B25" s="4"/>
      <c r="C25" s="157" t="s">
        <v>521</v>
      </c>
      <c r="D25" s="66"/>
      <c r="F25" s="26" t="s">
        <v>361</v>
      </c>
      <c r="I25" s="157" t="s">
        <v>94</v>
      </c>
    </row>
    <row r="26" spans="1:18" ht="12" customHeight="1" thickBot="1" x14ac:dyDescent="0.3">
      <c r="A26" s="28" t="s">
        <v>522</v>
      </c>
      <c r="B26" s="4"/>
      <c r="C26" s="204">
        <f>IF('2.Denetim Planı'!E32='Hidden Lists'!F3,1,0)</f>
        <v>0</v>
      </c>
      <c r="D26" s="208"/>
      <c r="I26" s="198" t="s">
        <v>523</v>
      </c>
    </row>
    <row r="27" spans="1:18" ht="12" customHeight="1" x14ac:dyDescent="0.25">
      <c r="A27" s="28" t="s">
        <v>524</v>
      </c>
      <c r="B27" s="4"/>
      <c r="C27" s="204">
        <f>'2b.Süre'!C19</f>
        <v>0</v>
      </c>
      <c r="D27" s="208"/>
      <c r="F27" s="24" t="s">
        <v>293</v>
      </c>
      <c r="I27" s="198" t="s">
        <v>525</v>
      </c>
    </row>
    <row r="28" spans="1:18" ht="12" customHeight="1" x14ac:dyDescent="0.25">
      <c r="A28" s="28" t="s">
        <v>526</v>
      </c>
      <c r="B28" s="4"/>
      <c r="C28" s="198" t="s">
        <v>527</v>
      </c>
      <c r="F28" s="25" t="s">
        <v>1190</v>
      </c>
      <c r="I28" s="198" t="s">
        <v>528</v>
      </c>
    </row>
    <row r="29" spans="1:18" ht="12" customHeight="1" thickBot="1" x14ac:dyDescent="0.3">
      <c r="A29" s="28" t="s">
        <v>529</v>
      </c>
      <c r="B29" s="4"/>
      <c r="C29" s="198" t="s">
        <v>530</v>
      </c>
      <c r="F29" s="26" t="s">
        <v>531</v>
      </c>
    </row>
    <row r="30" spans="1:18" ht="12" customHeight="1" thickBot="1" x14ac:dyDescent="0.3">
      <c r="A30" s="28" t="s">
        <v>532</v>
      </c>
      <c r="B30" s="4"/>
      <c r="C30" s="205" t="str">
        <f>IF(AND(C26=1,C27&lt;1.1),C28,C29)</f>
        <v>Doğru</v>
      </c>
      <c r="D30" s="210"/>
      <c r="I30" s="157" t="s">
        <v>533</v>
      </c>
    </row>
    <row r="31" spans="1:18" ht="12" customHeight="1" x14ac:dyDescent="0.25">
      <c r="A31" s="28" t="s">
        <v>534</v>
      </c>
      <c r="B31" s="4"/>
      <c r="F31" s="24" t="s">
        <v>535</v>
      </c>
      <c r="I31" s="198" t="s">
        <v>362</v>
      </c>
    </row>
    <row r="32" spans="1:18" ht="12" customHeight="1" x14ac:dyDescent="0.25">
      <c r="A32" s="28" t="s">
        <v>536</v>
      </c>
      <c r="B32" s="4"/>
      <c r="C32" s="211" t="s">
        <v>537</v>
      </c>
      <c r="F32" s="25" t="s">
        <v>461</v>
      </c>
      <c r="I32" s="198" t="s">
        <v>538</v>
      </c>
    </row>
    <row r="33" spans="1:9" ht="12" customHeight="1" x14ac:dyDescent="0.25">
      <c r="A33" s="28" t="s">
        <v>539</v>
      </c>
      <c r="B33" s="4"/>
      <c r="C33" s="304" t="s">
        <v>76</v>
      </c>
      <c r="D33" s="209"/>
      <c r="E33" s="209"/>
      <c r="F33" s="25" t="s">
        <v>540</v>
      </c>
      <c r="H33" s="284"/>
      <c r="I33" s="198" t="s">
        <v>363</v>
      </c>
    </row>
    <row r="34" spans="1:9" ht="12" customHeight="1" x14ac:dyDescent="0.25">
      <c r="A34" s="28" t="s">
        <v>541</v>
      </c>
      <c r="B34" s="4"/>
      <c r="C34" s="305" t="s">
        <v>542</v>
      </c>
      <c r="D34" s="209"/>
      <c r="F34" s="25" t="s">
        <v>543</v>
      </c>
      <c r="H34" s="284"/>
      <c r="I34" s="198" t="s">
        <v>364</v>
      </c>
    </row>
    <row r="35" spans="1:9" ht="12" customHeight="1" thickBot="1" x14ac:dyDescent="0.3">
      <c r="A35" s="28" t="s">
        <v>544</v>
      </c>
      <c r="B35" s="4"/>
      <c r="C35" s="304" t="s">
        <v>545</v>
      </c>
      <c r="E35" s="209"/>
      <c r="F35" s="26" t="s">
        <v>546</v>
      </c>
      <c r="H35" s="284"/>
    </row>
    <row r="36" spans="1:9" ht="12" customHeight="1" x14ac:dyDescent="0.25">
      <c r="A36" s="28" t="s">
        <v>547</v>
      </c>
      <c r="B36" s="4"/>
      <c r="C36" s="306">
        <f>IF('3. Denetim Özeti'!B17='Hidden Lists'!F3,1,0)</f>
        <v>0</v>
      </c>
      <c r="E36" s="209"/>
      <c r="H36" s="284"/>
    </row>
    <row r="37" spans="1:9" ht="12" customHeight="1" x14ac:dyDescent="0.25">
      <c r="A37" s="28" t="s">
        <v>548</v>
      </c>
      <c r="B37" s="4"/>
      <c r="C37" s="305">
        <f>COUNTA('3. Denetim Özeti'!B21:B22)</f>
        <v>0</v>
      </c>
      <c r="F37" s="157" t="s">
        <v>549</v>
      </c>
      <c r="H37" s="284"/>
    </row>
    <row r="38" spans="1:9" ht="12" customHeight="1" x14ac:dyDescent="0.25">
      <c r="A38" s="28" t="s">
        <v>550</v>
      </c>
      <c r="B38" s="4"/>
      <c r="C38" s="307" t="str">
        <f>IF(AND(C36=1,C37&lt;2),C28,C29)</f>
        <v>Doğru</v>
      </c>
      <c r="F38" s="198" t="s">
        <v>551</v>
      </c>
      <c r="G38" s="1" t="s">
        <v>408</v>
      </c>
      <c r="H38" s="284"/>
    </row>
    <row r="39" spans="1:9" ht="12" customHeight="1" x14ac:dyDescent="0.25">
      <c r="A39" s="28" t="s">
        <v>552</v>
      </c>
      <c r="B39" s="4"/>
      <c r="F39" s="198" t="s">
        <v>553</v>
      </c>
      <c r="G39" s="1" t="s">
        <v>408</v>
      </c>
      <c r="H39" s="284"/>
    </row>
    <row r="40" spans="1:9" ht="12" customHeight="1" x14ac:dyDescent="0.25">
      <c r="A40" s="28" t="s">
        <v>554</v>
      </c>
      <c r="B40" s="4"/>
      <c r="C40" s="211" t="s">
        <v>555</v>
      </c>
      <c r="F40" s="198" t="s">
        <v>556</v>
      </c>
      <c r="G40" s="1" t="s">
        <v>408</v>
      </c>
      <c r="H40" s="284"/>
    </row>
    <row r="41" spans="1:9" ht="12" customHeight="1" x14ac:dyDescent="0.25">
      <c r="A41" s="28" t="s">
        <v>557</v>
      </c>
      <c r="B41" s="4"/>
      <c r="C41" s="1">
        <f>IF('3. Denetim Özeti'!E10='Hidden Lists'!F3,1,0)</f>
        <v>0</v>
      </c>
      <c r="F41" s="198" t="s">
        <v>413</v>
      </c>
      <c r="G41" s="1" t="s">
        <v>408</v>
      </c>
      <c r="H41" s="284"/>
    </row>
    <row r="42" spans="1:9" ht="12" customHeight="1" x14ac:dyDescent="0.25">
      <c r="A42" s="28" t="s">
        <v>1192</v>
      </c>
      <c r="B42" s="4"/>
      <c r="C42" s="1">
        <f>COUNTA('3. Denetim Özeti'!E11)</f>
        <v>0</v>
      </c>
      <c r="F42" s="376" t="s">
        <v>558</v>
      </c>
      <c r="G42" s="1" t="s">
        <v>408</v>
      </c>
      <c r="H42" s="284"/>
    </row>
    <row r="43" spans="1:9" ht="20.100000000000001" customHeight="1" x14ac:dyDescent="0.25">
      <c r="A43" s="28" t="s">
        <v>1191</v>
      </c>
      <c r="B43" s="4"/>
      <c r="C43" s="205" t="str">
        <f>IF(AND(C41=1,C42&lt;1),C28,C29)</f>
        <v>Doğru</v>
      </c>
      <c r="H43" s="284"/>
    </row>
    <row r="44" spans="1:9" ht="20.100000000000001" customHeight="1" x14ac:dyDescent="0.25">
      <c r="A44" s="28" t="s">
        <v>559</v>
      </c>
      <c r="B44" s="4"/>
    </row>
    <row r="45" spans="1:9" ht="20.100000000000001" customHeight="1" x14ac:dyDescent="0.25">
      <c r="A45" s="28" t="s">
        <v>560</v>
      </c>
      <c r="B45" s="4"/>
    </row>
    <row r="46" spans="1:9" ht="20.100000000000001" customHeight="1" x14ac:dyDescent="0.25">
      <c r="A46" s="28" t="s">
        <v>561</v>
      </c>
      <c r="B46" s="4"/>
    </row>
    <row r="47" spans="1:9" ht="20.100000000000001" customHeight="1" x14ac:dyDescent="0.25">
      <c r="A47" s="28" t="s">
        <v>562</v>
      </c>
      <c r="B47" s="4"/>
    </row>
    <row r="48" spans="1:9" ht="20.100000000000001" customHeight="1" x14ac:dyDescent="0.25">
      <c r="A48" s="28" t="s">
        <v>563</v>
      </c>
      <c r="B48" s="4"/>
    </row>
    <row r="49" spans="1:2" ht="20.100000000000001" customHeight="1" x14ac:dyDescent="0.25">
      <c r="A49" s="28" t="s">
        <v>564</v>
      </c>
      <c r="B49" s="4"/>
    </row>
    <row r="50" spans="1:2" ht="20.100000000000001" customHeight="1" x14ac:dyDescent="0.25">
      <c r="A50" s="28" t="s">
        <v>565</v>
      </c>
      <c r="B50" s="4"/>
    </row>
    <row r="51" spans="1:2" ht="20.100000000000001" customHeight="1" x14ac:dyDescent="0.25">
      <c r="A51" s="28" t="s">
        <v>566</v>
      </c>
      <c r="B51" s="4"/>
    </row>
    <row r="52" spans="1:2" ht="20.100000000000001" customHeight="1" x14ac:dyDescent="0.25">
      <c r="A52" s="28" t="s">
        <v>567</v>
      </c>
      <c r="B52" s="4"/>
    </row>
    <row r="53" spans="1:2" ht="20.100000000000001" customHeight="1" x14ac:dyDescent="0.25">
      <c r="A53" s="28" t="s">
        <v>568</v>
      </c>
      <c r="B53" s="4"/>
    </row>
    <row r="54" spans="1:2" ht="20.100000000000001" customHeight="1" x14ac:dyDescent="0.25">
      <c r="A54" s="28" t="s">
        <v>569</v>
      </c>
      <c r="B54" s="4"/>
    </row>
    <row r="55" spans="1:2" ht="20.100000000000001" customHeight="1" x14ac:dyDescent="0.25">
      <c r="A55" s="28" t="s">
        <v>570</v>
      </c>
      <c r="B55" s="4"/>
    </row>
    <row r="56" spans="1:2" ht="20.100000000000001" customHeight="1" x14ac:dyDescent="0.25">
      <c r="A56" s="28" t="s">
        <v>571</v>
      </c>
      <c r="B56" s="4"/>
    </row>
    <row r="57" spans="1:2" ht="20.100000000000001" customHeight="1" x14ac:dyDescent="0.25">
      <c r="A57" s="28" t="s">
        <v>572</v>
      </c>
      <c r="B57" s="4"/>
    </row>
    <row r="58" spans="1:2" ht="20.100000000000001" customHeight="1" x14ac:dyDescent="0.25">
      <c r="A58" s="28" t="s">
        <v>573</v>
      </c>
      <c r="B58" s="4"/>
    </row>
    <row r="59" spans="1:2" ht="20.100000000000001" customHeight="1" x14ac:dyDescent="0.25">
      <c r="A59" s="28" t="s">
        <v>574</v>
      </c>
      <c r="B59" s="4"/>
    </row>
    <row r="60" spans="1:2" ht="20.100000000000001" customHeight="1" x14ac:dyDescent="0.25">
      <c r="A60" s="28" t="s">
        <v>575</v>
      </c>
      <c r="B60" s="4"/>
    </row>
    <row r="61" spans="1:2" ht="20.100000000000001" customHeight="1" x14ac:dyDescent="0.25">
      <c r="A61" s="28" t="s">
        <v>576</v>
      </c>
      <c r="B61" s="4"/>
    </row>
    <row r="62" spans="1:2" ht="20.100000000000001" customHeight="1" x14ac:dyDescent="0.25">
      <c r="A62" s="28" t="s">
        <v>577</v>
      </c>
      <c r="B62" s="4"/>
    </row>
    <row r="63" spans="1:2" ht="20.100000000000001" customHeight="1" x14ac:dyDescent="0.25">
      <c r="A63" s="28" t="s">
        <v>578</v>
      </c>
      <c r="B63" s="4"/>
    </row>
    <row r="64" spans="1:2" ht="15" x14ac:dyDescent="0.25">
      <c r="A64" s="28" t="s">
        <v>579</v>
      </c>
      <c r="B64" s="4"/>
    </row>
    <row r="65" spans="1:2" ht="15" x14ac:dyDescent="0.25">
      <c r="A65" s="28" t="s">
        <v>580</v>
      </c>
      <c r="B65" s="4"/>
    </row>
    <row r="66" spans="1:2" ht="15" x14ac:dyDescent="0.25">
      <c r="A66" s="28" t="s">
        <v>581</v>
      </c>
      <c r="B66" s="4"/>
    </row>
    <row r="67" spans="1:2" ht="15" x14ac:dyDescent="0.25">
      <c r="A67" s="28" t="s">
        <v>582</v>
      </c>
      <c r="B67" s="4"/>
    </row>
    <row r="68" spans="1:2" ht="15" x14ac:dyDescent="0.25">
      <c r="A68" s="28" t="s">
        <v>583</v>
      </c>
      <c r="B68" s="4"/>
    </row>
    <row r="69" spans="1:2" ht="15" x14ac:dyDescent="0.25">
      <c r="A69" s="28" t="s">
        <v>584</v>
      </c>
      <c r="B69" s="4"/>
    </row>
    <row r="70" spans="1:2" ht="15" x14ac:dyDescent="0.25">
      <c r="A70" s="28" t="s">
        <v>585</v>
      </c>
      <c r="B70" s="4"/>
    </row>
    <row r="71" spans="1:2" ht="15" x14ac:dyDescent="0.25">
      <c r="A71" s="28" t="s">
        <v>586</v>
      </c>
      <c r="B71" s="4"/>
    </row>
    <row r="72" spans="1:2" ht="15" x14ac:dyDescent="0.25">
      <c r="A72" s="28" t="s">
        <v>587</v>
      </c>
      <c r="B72" s="4"/>
    </row>
    <row r="73" spans="1:2" ht="15" x14ac:dyDescent="0.25">
      <c r="A73" s="28" t="s">
        <v>588</v>
      </c>
      <c r="B73" s="4"/>
    </row>
    <row r="74" spans="1:2" ht="15" x14ac:dyDescent="0.25">
      <c r="A74" s="28" t="s">
        <v>589</v>
      </c>
      <c r="B74" s="4"/>
    </row>
    <row r="75" spans="1:2" ht="15" x14ac:dyDescent="0.25">
      <c r="A75" s="28" t="s">
        <v>590</v>
      </c>
      <c r="B75" s="4"/>
    </row>
    <row r="76" spans="1:2" ht="15" x14ac:dyDescent="0.25">
      <c r="A76" s="28" t="s">
        <v>591</v>
      </c>
      <c r="B76" s="4"/>
    </row>
    <row r="77" spans="1:2" ht="15" x14ac:dyDescent="0.25">
      <c r="A77" s="28" t="s">
        <v>592</v>
      </c>
      <c r="B77" s="4"/>
    </row>
    <row r="78" spans="1:2" ht="15" x14ac:dyDescent="0.25">
      <c r="A78" s="28" t="s">
        <v>593</v>
      </c>
      <c r="B78" s="4"/>
    </row>
    <row r="79" spans="1:2" ht="15" x14ac:dyDescent="0.25">
      <c r="A79" s="28" t="s">
        <v>594</v>
      </c>
      <c r="B79" s="4"/>
    </row>
    <row r="80" spans="1:2" ht="15" x14ac:dyDescent="0.25">
      <c r="A80" s="28" t="s">
        <v>595</v>
      </c>
      <c r="B80" s="4"/>
    </row>
    <row r="81" spans="1:2" ht="15" x14ac:dyDescent="0.25">
      <c r="A81" s="28" t="s">
        <v>596</v>
      </c>
      <c r="B81" s="4"/>
    </row>
    <row r="82" spans="1:2" ht="15" x14ac:dyDescent="0.25">
      <c r="A82" s="28" t="s">
        <v>597</v>
      </c>
      <c r="B82" s="4"/>
    </row>
    <row r="83" spans="1:2" ht="15" x14ac:dyDescent="0.25">
      <c r="A83" s="28" t="s">
        <v>598</v>
      </c>
      <c r="B83" s="4"/>
    </row>
    <row r="84" spans="1:2" ht="15" x14ac:dyDescent="0.25">
      <c r="A84" s="28" t="s">
        <v>599</v>
      </c>
      <c r="B84" s="4"/>
    </row>
    <row r="85" spans="1:2" ht="15" x14ac:dyDescent="0.25">
      <c r="A85" s="28" t="s">
        <v>600</v>
      </c>
      <c r="B85" s="4"/>
    </row>
    <row r="86" spans="1:2" ht="15" x14ac:dyDescent="0.25">
      <c r="A86" s="28" t="s">
        <v>601</v>
      </c>
      <c r="B86" s="4"/>
    </row>
    <row r="87" spans="1:2" ht="15" x14ac:dyDescent="0.25">
      <c r="A87" s="28" t="s">
        <v>602</v>
      </c>
      <c r="B87" s="4"/>
    </row>
    <row r="88" spans="1:2" ht="15" x14ac:dyDescent="0.25">
      <c r="A88" s="28" t="s">
        <v>603</v>
      </c>
      <c r="B88" s="4"/>
    </row>
    <row r="89" spans="1:2" ht="15" x14ac:dyDescent="0.25">
      <c r="A89" s="28" t="s">
        <v>604</v>
      </c>
      <c r="B89" s="4"/>
    </row>
    <row r="90" spans="1:2" ht="15" x14ac:dyDescent="0.25">
      <c r="A90" s="28" t="s">
        <v>605</v>
      </c>
      <c r="B90" s="4"/>
    </row>
    <row r="91" spans="1:2" ht="15" x14ac:dyDescent="0.25">
      <c r="A91" s="28" t="s">
        <v>606</v>
      </c>
      <c r="B91" s="4"/>
    </row>
    <row r="92" spans="1:2" ht="15" x14ac:dyDescent="0.25">
      <c r="A92" s="28" t="s">
        <v>607</v>
      </c>
      <c r="B92" s="4"/>
    </row>
    <row r="93" spans="1:2" ht="15" x14ac:dyDescent="0.25">
      <c r="A93" s="28" t="s">
        <v>1194</v>
      </c>
      <c r="B93" s="4"/>
    </row>
    <row r="94" spans="1:2" ht="15" x14ac:dyDescent="0.25">
      <c r="A94" s="28" t="s">
        <v>1195</v>
      </c>
      <c r="B94" s="4"/>
    </row>
    <row r="95" spans="1:2" ht="15" x14ac:dyDescent="0.25">
      <c r="A95" s="28" t="s">
        <v>608</v>
      </c>
      <c r="B95" s="4"/>
    </row>
    <row r="96" spans="1:2" ht="15" x14ac:dyDescent="0.25">
      <c r="A96" s="28" t="s">
        <v>609</v>
      </c>
      <c r="B96" s="4"/>
    </row>
    <row r="97" spans="1:2" ht="15" x14ac:dyDescent="0.25">
      <c r="A97" s="28" t="s">
        <v>610</v>
      </c>
      <c r="B97" s="4"/>
    </row>
    <row r="98" spans="1:2" ht="15" x14ac:dyDescent="0.25">
      <c r="A98" s="28" t="s">
        <v>611</v>
      </c>
      <c r="B98" s="4"/>
    </row>
    <row r="99" spans="1:2" ht="15" x14ac:dyDescent="0.25">
      <c r="A99" s="28" t="s">
        <v>612</v>
      </c>
      <c r="B99" s="4"/>
    </row>
    <row r="100" spans="1:2" ht="15" x14ac:dyDescent="0.25">
      <c r="A100" s="28" t="s">
        <v>613</v>
      </c>
      <c r="B100" s="4"/>
    </row>
    <row r="101" spans="1:2" ht="15" x14ac:dyDescent="0.25">
      <c r="A101" s="28" t="s">
        <v>614</v>
      </c>
      <c r="B101" s="4"/>
    </row>
    <row r="102" spans="1:2" ht="15" x14ac:dyDescent="0.25">
      <c r="A102" s="28" t="s">
        <v>615</v>
      </c>
      <c r="B102" s="4"/>
    </row>
    <row r="103" spans="1:2" ht="15" x14ac:dyDescent="0.25">
      <c r="A103" s="28" t="s">
        <v>616</v>
      </c>
      <c r="B103" s="4"/>
    </row>
    <row r="104" spans="1:2" ht="15" x14ac:dyDescent="0.25">
      <c r="A104" s="28" t="s">
        <v>617</v>
      </c>
      <c r="B104" s="4"/>
    </row>
    <row r="105" spans="1:2" ht="15" x14ac:dyDescent="0.25">
      <c r="A105" s="28" t="s">
        <v>618</v>
      </c>
      <c r="B105" s="4"/>
    </row>
    <row r="106" spans="1:2" ht="15" x14ac:dyDescent="0.25">
      <c r="A106" s="28" t="s">
        <v>619</v>
      </c>
      <c r="B106" s="4"/>
    </row>
    <row r="107" spans="1:2" ht="15" x14ac:dyDescent="0.25">
      <c r="A107" s="28" t="s">
        <v>620</v>
      </c>
      <c r="B107" s="4"/>
    </row>
    <row r="108" spans="1:2" ht="15" x14ac:dyDescent="0.25">
      <c r="A108" s="28" t="s">
        <v>621</v>
      </c>
      <c r="B108" s="4"/>
    </row>
    <row r="109" spans="1:2" ht="15" x14ac:dyDescent="0.25">
      <c r="A109" s="28" t="s">
        <v>622</v>
      </c>
      <c r="B109" s="4"/>
    </row>
    <row r="110" spans="1:2" ht="15" x14ac:dyDescent="0.25">
      <c r="A110" s="28" t="s">
        <v>623</v>
      </c>
      <c r="B110" s="4"/>
    </row>
    <row r="111" spans="1:2" ht="15" x14ac:dyDescent="0.25">
      <c r="A111" s="28" t="s">
        <v>624</v>
      </c>
      <c r="B111" s="4"/>
    </row>
    <row r="112" spans="1:2" ht="15" x14ac:dyDescent="0.25">
      <c r="A112" s="28" t="s">
        <v>625</v>
      </c>
      <c r="B112" s="4"/>
    </row>
    <row r="113" spans="1:2" ht="15" x14ac:dyDescent="0.25">
      <c r="A113" s="28" t="s">
        <v>626</v>
      </c>
      <c r="B113" s="4"/>
    </row>
    <row r="114" spans="1:2" ht="15" x14ac:dyDescent="0.25">
      <c r="A114" s="28" t="s">
        <v>627</v>
      </c>
      <c r="B114" s="4"/>
    </row>
    <row r="115" spans="1:2" ht="15" x14ac:dyDescent="0.25">
      <c r="A115" s="28" t="s">
        <v>628</v>
      </c>
      <c r="B115" s="4"/>
    </row>
    <row r="116" spans="1:2" ht="15" x14ac:dyDescent="0.25">
      <c r="A116" s="28" t="s">
        <v>629</v>
      </c>
      <c r="B116" s="4"/>
    </row>
    <row r="117" spans="1:2" ht="15" x14ac:dyDescent="0.25">
      <c r="A117" s="28" t="s">
        <v>630</v>
      </c>
      <c r="B117" s="4"/>
    </row>
    <row r="118" spans="1:2" ht="15" x14ac:dyDescent="0.25">
      <c r="A118" s="28" t="s">
        <v>1193</v>
      </c>
      <c r="B118" s="4"/>
    </row>
    <row r="119" spans="1:2" ht="15" x14ac:dyDescent="0.25">
      <c r="A119" s="28" t="s">
        <v>631</v>
      </c>
      <c r="B119" s="4"/>
    </row>
    <row r="120" spans="1:2" ht="15" x14ac:dyDescent="0.25">
      <c r="A120" s="28" t="s">
        <v>632</v>
      </c>
      <c r="B120" s="4"/>
    </row>
    <row r="121" spans="1:2" ht="15" x14ac:dyDescent="0.25">
      <c r="A121" s="28" t="s">
        <v>633</v>
      </c>
      <c r="B121" s="4"/>
    </row>
    <row r="122" spans="1:2" ht="15" x14ac:dyDescent="0.25">
      <c r="A122" s="28" t="s">
        <v>634</v>
      </c>
      <c r="B122" s="4"/>
    </row>
    <row r="123" spans="1:2" ht="15" x14ac:dyDescent="0.25">
      <c r="A123" s="28" t="s">
        <v>635</v>
      </c>
      <c r="B123" s="4"/>
    </row>
    <row r="124" spans="1:2" ht="15" x14ac:dyDescent="0.25">
      <c r="A124" s="28" t="s">
        <v>636</v>
      </c>
      <c r="B124" s="4"/>
    </row>
    <row r="125" spans="1:2" ht="15" x14ac:dyDescent="0.25">
      <c r="A125" s="28" t="s">
        <v>637</v>
      </c>
      <c r="B125" s="4"/>
    </row>
    <row r="126" spans="1:2" ht="15" x14ac:dyDescent="0.25">
      <c r="A126" s="28" t="s">
        <v>638</v>
      </c>
      <c r="B126" s="4"/>
    </row>
    <row r="127" spans="1:2" ht="15" x14ac:dyDescent="0.25">
      <c r="A127" s="28" t="s">
        <v>639</v>
      </c>
      <c r="B127" s="4"/>
    </row>
    <row r="128" spans="1:2" ht="15" x14ac:dyDescent="0.25">
      <c r="A128" s="28" t="s">
        <v>640</v>
      </c>
      <c r="B128" s="4"/>
    </row>
    <row r="129" spans="1:2" ht="15" x14ac:dyDescent="0.25">
      <c r="A129" s="28" t="s">
        <v>641</v>
      </c>
      <c r="B129" s="4"/>
    </row>
    <row r="130" spans="1:2" ht="15" x14ac:dyDescent="0.25">
      <c r="A130" s="28" t="s">
        <v>642</v>
      </c>
      <c r="B130" s="4"/>
    </row>
    <row r="131" spans="1:2" ht="15" x14ac:dyDescent="0.25">
      <c r="A131" s="28" t="s">
        <v>643</v>
      </c>
      <c r="B131" s="4"/>
    </row>
    <row r="132" spans="1:2" ht="15" x14ac:dyDescent="0.25">
      <c r="A132" s="28" t="s">
        <v>644</v>
      </c>
      <c r="B132" s="4"/>
    </row>
    <row r="133" spans="1:2" ht="15" x14ac:dyDescent="0.25">
      <c r="A133" s="28" t="s">
        <v>645</v>
      </c>
      <c r="B133" s="4"/>
    </row>
    <row r="134" spans="1:2" ht="15" x14ac:dyDescent="0.25">
      <c r="A134" s="28" t="s">
        <v>646</v>
      </c>
      <c r="B134" s="4"/>
    </row>
    <row r="135" spans="1:2" ht="15" x14ac:dyDescent="0.25">
      <c r="A135" s="28" t="s">
        <v>647</v>
      </c>
      <c r="B135" s="4"/>
    </row>
    <row r="136" spans="1:2" ht="15" x14ac:dyDescent="0.25">
      <c r="A136" s="28" t="s">
        <v>648</v>
      </c>
      <c r="B136" s="4"/>
    </row>
    <row r="137" spans="1:2" ht="15" x14ac:dyDescent="0.25">
      <c r="A137" s="28" t="s">
        <v>649</v>
      </c>
      <c r="B137" s="4"/>
    </row>
    <row r="138" spans="1:2" ht="15" x14ac:dyDescent="0.25">
      <c r="A138" s="28" t="s">
        <v>650</v>
      </c>
      <c r="B138" s="4"/>
    </row>
    <row r="139" spans="1:2" ht="15" x14ac:dyDescent="0.25">
      <c r="A139" s="28" t="s">
        <v>651</v>
      </c>
      <c r="B139" s="4"/>
    </row>
    <row r="140" spans="1:2" ht="15" x14ac:dyDescent="0.25">
      <c r="A140" s="28" t="s">
        <v>652</v>
      </c>
      <c r="B140" s="4"/>
    </row>
    <row r="141" spans="1:2" ht="15" x14ac:dyDescent="0.25">
      <c r="A141" s="28" t="s">
        <v>653</v>
      </c>
      <c r="B141" s="4"/>
    </row>
    <row r="142" spans="1:2" ht="15" x14ac:dyDescent="0.25">
      <c r="A142" s="28" t="s">
        <v>654</v>
      </c>
      <c r="B142" s="4"/>
    </row>
    <row r="143" spans="1:2" ht="15" x14ac:dyDescent="0.25">
      <c r="A143" s="28" t="s">
        <v>655</v>
      </c>
      <c r="B143" s="4"/>
    </row>
    <row r="144" spans="1:2" ht="15" x14ac:dyDescent="0.25">
      <c r="A144" s="28" t="s">
        <v>656</v>
      </c>
      <c r="B144" s="4"/>
    </row>
    <row r="145" spans="1:2" ht="15" x14ac:dyDescent="0.25">
      <c r="A145" s="28" t="s">
        <v>657</v>
      </c>
      <c r="B145" s="4"/>
    </row>
    <row r="146" spans="1:2" ht="15" x14ac:dyDescent="0.25">
      <c r="A146" s="28" t="s">
        <v>658</v>
      </c>
      <c r="B146" s="4"/>
    </row>
    <row r="147" spans="1:2" ht="15" x14ac:dyDescent="0.25">
      <c r="A147" s="28" t="s">
        <v>659</v>
      </c>
      <c r="B147" s="4"/>
    </row>
    <row r="148" spans="1:2" ht="15" x14ac:dyDescent="0.25">
      <c r="A148" s="28" t="s">
        <v>660</v>
      </c>
      <c r="B148" s="4"/>
    </row>
    <row r="149" spans="1:2" ht="15" x14ac:dyDescent="0.25">
      <c r="A149" s="28" t="s">
        <v>661</v>
      </c>
      <c r="B149" s="4"/>
    </row>
    <row r="150" spans="1:2" ht="15" x14ac:dyDescent="0.25">
      <c r="A150" s="28" t="s">
        <v>662</v>
      </c>
      <c r="B150" s="4"/>
    </row>
    <row r="151" spans="1:2" ht="15" x14ac:dyDescent="0.25">
      <c r="A151" s="28" t="s">
        <v>663</v>
      </c>
      <c r="B151" s="4"/>
    </row>
    <row r="152" spans="1:2" ht="15" x14ac:dyDescent="0.25">
      <c r="A152" s="28" t="s">
        <v>664</v>
      </c>
      <c r="B152" s="4"/>
    </row>
    <row r="153" spans="1:2" ht="15" x14ac:dyDescent="0.25">
      <c r="A153" s="28" t="s">
        <v>665</v>
      </c>
      <c r="B153" s="4"/>
    </row>
    <row r="154" spans="1:2" ht="15" x14ac:dyDescent="0.25">
      <c r="A154" s="28" t="s">
        <v>666</v>
      </c>
      <c r="B154" s="4"/>
    </row>
    <row r="155" spans="1:2" ht="15" x14ac:dyDescent="0.25">
      <c r="A155" s="28" t="s">
        <v>667</v>
      </c>
      <c r="B155" s="4"/>
    </row>
    <row r="156" spans="1:2" ht="15" x14ac:dyDescent="0.25">
      <c r="A156" s="28" t="s">
        <v>668</v>
      </c>
      <c r="B156" s="4"/>
    </row>
    <row r="157" spans="1:2" ht="15" x14ac:dyDescent="0.25">
      <c r="A157" s="28" t="s">
        <v>669</v>
      </c>
      <c r="B157" s="4"/>
    </row>
    <row r="158" spans="1:2" ht="15" x14ac:dyDescent="0.25">
      <c r="A158" s="28" t="s">
        <v>670</v>
      </c>
      <c r="B158" s="4"/>
    </row>
    <row r="159" spans="1:2" ht="15" x14ac:dyDescent="0.25">
      <c r="A159" s="28" t="s">
        <v>671</v>
      </c>
      <c r="B159" s="4"/>
    </row>
    <row r="160" spans="1:2" ht="15" x14ac:dyDescent="0.25">
      <c r="A160" s="28" t="s">
        <v>672</v>
      </c>
      <c r="B160" s="4"/>
    </row>
    <row r="161" spans="1:2" ht="15" x14ac:dyDescent="0.25">
      <c r="A161" s="28" t="s">
        <v>673</v>
      </c>
      <c r="B161" s="4"/>
    </row>
    <row r="162" spans="1:2" ht="15" x14ac:dyDescent="0.25">
      <c r="A162" s="28" t="s">
        <v>674</v>
      </c>
      <c r="B162" s="4"/>
    </row>
    <row r="163" spans="1:2" ht="15" x14ac:dyDescent="0.25">
      <c r="A163" s="28" t="s">
        <v>675</v>
      </c>
      <c r="B163" s="4"/>
    </row>
    <row r="164" spans="1:2" ht="15" x14ac:dyDescent="0.25">
      <c r="A164" s="28" t="s">
        <v>676</v>
      </c>
      <c r="B164" s="4"/>
    </row>
    <row r="165" spans="1:2" ht="15" x14ac:dyDescent="0.25">
      <c r="A165" s="28" t="s">
        <v>677</v>
      </c>
      <c r="B165" s="4"/>
    </row>
    <row r="166" spans="1:2" ht="15" x14ac:dyDescent="0.25">
      <c r="A166" s="28" t="s">
        <v>678</v>
      </c>
      <c r="B166" s="4"/>
    </row>
    <row r="167" spans="1:2" ht="15" x14ac:dyDescent="0.25">
      <c r="A167" s="28" t="s">
        <v>679</v>
      </c>
      <c r="B167" s="4"/>
    </row>
    <row r="168" spans="1:2" ht="15" x14ac:dyDescent="0.25">
      <c r="A168" s="28" t="s">
        <v>680</v>
      </c>
      <c r="B168" s="4"/>
    </row>
    <row r="169" spans="1:2" ht="15" x14ac:dyDescent="0.25">
      <c r="A169" s="28" t="s">
        <v>681</v>
      </c>
      <c r="B169" s="4"/>
    </row>
    <row r="170" spans="1:2" ht="15" x14ac:dyDescent="0.25">
      <c r="A170" s="28" t="s">
        <v>682</v>
      </c>
      <c r="B170" s="4"/>
    </row>
    <row r="171" spans="1:2" ht="15" x14ac:dyDescent="0.25">
      <c r="A171" s="28" t="s">
        <v>683</v>
      </c>
      <c r="B171" s="4"/>
    </row>
    <row r="172" spans="1:2" ht="15" x14ac:dyDescent="0.25">
      <c r="A172" s="28" t="s">
        <v>684</v>
      </c>
      <c r="B172" s="4"/>
    </row>
    <row r="173" spans="1:2" ht="15" x14ac:dyDescent="0.25">
      <c r="A173" s="28" t="s">
        <v>685</v>
      </c>
      <c r="B173" s="4"/>
    </row>
    <row r="174" spans="1:2" ht="15" x14ac:dyDescent="0.25">
      <c r="A174" s="28" t="s">
        <v>686</v>
      </c>
      <c r="B174" s="4"/>
    </row>
    <row r="175" spans="1:2" ht="15" x14ac:dyDescent="0.25">
      <c r="A175" s="28" t="s">
        <v>687</v>
      </c>
      <c r="B175" s="4"/>
    </row>
    <row r="176" spans="1:2" ht="15" x14ac:dyDescent="0.25">
      <c r="A176" s="28" t="s">
        <v>688</v>
      </c>
      <c r="B176" s="4"/>
    </row>
    <row r="177" spans="1:2" ht="15" x14ac:dyDescent="0.25">
      <c r="A177" s="28" t="s">
        <v>689</v>
      </c>
      <c r="B177" s="4"/>
    </row>
    <row r="178" spans="1:2" ht="15" x14ac:dyDescent="0.25">
      <c r="A178" s="28" t="s">
        <v>690</v>
      </c>
      <c r="B178" s="4"/>
    </row>
    <row r="179" spans="1:2" ht="15" x14ac:dyDescent="0.25">
      <c r="A179" s="28" t="s">
        <v>691</v>
      </c>
      <c r="B179" s="4"/>
    </row>
    <row r="180" spans="1:2" ht="15" x14ac:dyDescent="0.25">
      <c r="A180" s="28" t="s">
        <v>692</v>
      </c>
      <c r="B180" s="4"/>
    </row>
    <row r="181" spans="1:2" ht="15" x14ac:dyDescent="0.25">
      <c r="A181" s="28" t="s">
        <v>693</v>
      </c>
      <c r="B181" s="4"/>
    </row>
    <row r="182" spans="1:2" ht="15" x14ac:dyDescent="0.25">
      <c r="A182" s="28" t="s">
        <v>694</v>
      </c>
      <c r="B182" s="4"/>
    </row>
    <row r="183" spans="1:2" ht="15" x14ac:dyDescent="0.25">
      <c r="A183" s="28" t="s">
        <v>695</v>
      </c>
      <c r="B183" s="4"/>
    </row>
    <row r="184" spans="1:2" ht="15" x14ac:dyDescent="0.25">
      <c r="A184" s="28" t="s">
        <v>696</v>
      </c>
      <c r="B184" s="4"/>
    </row>
    <row r="185" spans="1:2" ht="15" x14ac:dyDescent="0.25">
      <c r="A185" s="28" t="s">
        <v>697</v>
      </c>
      <c r="B185" s="4"/>
    </row>
    <row r="186" spans="1:2" ht="15" x14ac:dyDescent="0.25">
      <c r="A186" s="28" t="s">
        <v>698</v>
      </c>
      <c r="B186" s="4"/>
    </row>
    <row r="187" spans="1:2" ht="15" x14ac:dyDescent="0.25">
      <c r="A187" s="28" t="s">
        <v>699</v>
      </c>
      <c r="B187" s="4"/>
    </row>
    <row r="188" spans="1:2" ht="15" x14ac:dyDescent="0.25">
      <c r="A188" s="28" t="s">
        <v>700</v>
      </c>
      <c r="B188" s="4"/>
    </row>
    <row r="189" spans="1:2" ht="15" x14ac:dyDescent="0.25">
      <c r="A189" s="28" t="s">
        <v>701</v>
      </c>
      <c r="B189" s="4"/>
    </row>
    <row r="190" spans="1:2" ht="15" x14ac:dyDescent="0.25">
      <c r="A190" s="28" t="s">
        <v>702</v>
      </c>
      <c r="B190" s="4"/>
    </row>
    <row r="191" spans="1:2" ht="15" x14ac:dyDescent="0.25">
      <c r="A191" s="28" t="s">
        <v>703</v>
      </c>
      <c r="B191" s="4"/>
    </row>
    <row r="192" spans="1:2" ht="15" x14ac:dyDescent="0.25">
      <c r="A192" s="28" t="s">
        <v>704</v>
      </c>
      <c r="B192" s="4"/>
    </row>
    <row r="193" spans="1:2" ht="15" x14ac:dyDescent="0.25">
      <c r="A193" s="28" t="s">
        <v>705</v>
      </c>
      <c r="B193" s="4"/>
    </row>
    <row r="194" spans="1:2" ht="15" x14ac:dyDescent="0.25">
      <c r="A194" s="28" t="s">
        <v>706</v>
      </c>
      <c r="B194" s="4"/>
    </row>
    <row r="195" spans="1:2" ht="15" x14ac:dyDescent="0.25">
      <c r="A195" s="28" t="s">
        <v>707</v>
      </c>
      <c r="B195" s="4"/>
    </row>
    <row r="196" spans="1:2" ht="15" x14ac:dyDescent="0.25">
      <c r="A196" s="28" t="s">
        <v>708</v>
      </c>
      <c r="B196" s="4"/>
    </row>
    <row r="197" spans="1:2" ht="15" x14ac:dyDescent="0.25">
      <c r="A197" s="28" t="s">
        <v>709</v>
      </c>
      <c r="B197" s="4"/>
    </row>
    <row r="198" spans="1:2" ht="15" x14ac:dyDescent="0.25">
      <c r="A198" s="28" t="s">
        <v>710</v>
      </c>
      <c r="B198" s="4"/>
    </row>
    <row r="199" spans="1:2" thickBot="1" x14ac:dyDescent="0.3">
      <c r="A199" s="29" t="s">
        <v>711</v>
      </c>
      <c r="B199" s="4"/>
    </row>
  </sheetData>
  <sheetProtection algorithmName="SHA-512" hashValue="EzZgzsF9Rwdu2UWaRlZkGfOl3HpbE8jMTdefltXKuykT+r6xlTvLMqIxbwYP9f0piQZl7XU1dL9XRdaleixSeg==" saltValue="s2RCn6yBa2XvoT3OOccpcg==" spinCount="100000" sheet="1" objects="1" scenarios="1"/>
  <mergeCells count="1">
    <mergeCell ref="U2:V2"/>
  </mergeCells>
  <conditionalFormatting sqref="C20:D20">
    <cfRule type="expression" priority="4">
      <formula>"(&gt;1,1)E(SE+'2a.Audit Plan'!$E$33='Hidden Lists'!$E$3)"</formula>
    </cfRule>
  </conditionalFormatting>
  <conditionalFormatting sqref="C25:D25">
    <cfRule type="expression" priority="3">
      <formula>"(&gt;1,1)E(SE+'2a.Audit Plan'!$E$33='Hidden Lists'!$E$3)"</formula>
    </cfRule>
  </conditionalFormatting>
  <conditionalFormatting sqref="C32">
    <cfRule type="expression" priority="2">
      <formula>"(&gt;1,1)E(SE+'2a.Audit Plan'!$E$33='Hidden Lists'!$E$3)"</formula>
    </cfRule>
  </conditionalFormatting>
  <conditionalFormatting sqref="C40">
    <cfRule type="expression" priority="1">
      <formula>"(&gt;1,1)E(SE+'2a.Audit Plan'!$E$33='Hidden Lists'!$E$3)"</formula>
    </cfRule>
  </conditionalFormatting>
  <pageMargins left="0.511811024" right="0.511811024" top="0.78740157499999996" bottom="0.78740157499999996" header="0.31496062000000002" footer="0.31496062000000002"/>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C2A29-B506-4B87-B54F-C5A804923EF0}">
  <sheetPr>
    <tabColor rgb="FFDEDBC4"/>
  </sheetPr>
  <dimension ref="A1:G371"/>
  <sheetViews>
    <sheetView workbookViewId="0"/>
  </sheetViews>
  <sheetFormatPr defaultColWidth="9.140625" defaultRowHeight="15" x14ac:dyDescent="0.25"/>
  <cols>
    <col min="1" max="3" width="23.7109375" style="1" customWidth="1"/>
    <col min="4" max="4" width="3.5703125" style="1" customWidth="1"/>
    <col min="5" max="5" width="16.85546875" style="1" customWidth="1"/>
    <col min="6" max="16384" width="9.140625" style="1"/>
  </cols>
  <sheetData>
    <row r="1" spans="1:7" x14ac:dyDescent="0.25">
      <c r="A1" s="448" t="s">
        <v>1177</v>
      </c>
    </row>
    <row r="2" spans="1:7" x14ac:dyDescent="0.25">
      <c r="A2" s="330" t="s">
        <v>712</v>
      </c>
      <c r="B2" s="330" t="s">
        <v>82</v>
      </c>
      <c r="C2" s="330" t="s">
        <v>713</v>
      </c>
      <c r="E2" s="330" t="s">
        <v>714</v>
      </c>
      <c r="G2" s="322" t="s">
        <v>715</v>
      </c>
    </row>
    <row r="3" spans="1:7" x14ac:dyDescent="0.25">
      <c r="A3" s="325" t="s">
        <v>1187</v>
      </c>
      <c r="B3" s="326" t="s">
        <v>716</v>
      </c>
      <c r="C3" s="325" t="s">
        <v>716</v>
      </c>
      <c r="E3" s="331" t="s">
        <v>716</v>
      </c>
      <c r="F3" s="331"/>
      <c r="G3" s="1" t="s">
        <v>717</v>
      </c>
    </row>
    <row r="4" spans="1:7" x14ac:dyDescent="0.25">
      <c r="A4" s="325" t="s">
        <v>1187</v>
      </c>
      <c r="B4" s="326" t="s">
        <v>718</v>
      </c>
      <c r="C4" s="325" t="s">
        <v>1331</v>
      </c>
      <c r="E4" s="331" t="s">
        <v>718</v>
      </c>
      <c r="F4" s="331"/>
      <c r="G4" s="1" t="s">
        <v>719</v>
      </c>
    </row>
    <row r="5" spans="1:7" x14ac:dyDescent="0.25">
      <c r="A5" s="325" t="s">
        <v>1187</v>
      </c>
      <c r="B5" s="326" t="s">
        <v>718</v>
      </c>
      <c r="C5" s="325" t="s">
        <v>1332</v>
      </c>
      <c r="E5" s="331" t="s">
        <v>720</v>
      </c>
      <c r="F5" s="331"/>
      <c r="G5" s="1" t="s">
        <v>721</v>
      </c>
    </row>
    <row r="6" spans="1:7" x14ac:dyDescent="0.25">
      <c r="A6" s="325" t="s">
        <v>1187</v>
      </c>
      <c r="B6" s="326" t="s">
        <v>720</v>
      </c>
      <c r="C6" s="325" t="s">
        <v>722</v>
      </c>
      <c r="E6" s="331" t="s">
        <v>723</v>
      </c>
      <c r="F6" s="331"/>
      <c r="G6" s="1" t="s">
        <v>724</v>
      </c>
    </row>
    <row r="7" spans="1:7" x14ac:dyDescent="0.25">
      <c r="A7" s="325" t="s">
        <v>1187</v>
      </c>
      <c r="B7" s="326" t="s">
        <v>720</v>
      </c>
      <c r="C7" s="325" t="s">
        <v>1196</v>
      </c>
      <c r="E7" s="323" t="s">
        <v>1333</v>
      </c>
      <c r="F7" s="323"/>
      <c r="G7" s="1" t="s">
        <v>725</v>
      </c>
    </row>
    <row r="8" spans="1:7" x14ac:dyDescent="0.25">
      <c r="A8" s="325" t="s">
        <v>1187</v>
      </c>
      <c r="B8" s="326" t="s">
        <v>720</v>
      </c>
      <c r="C8" s="325" t="s">
        <v>726</v>
      </c>
      <c r="E8" s="450" t="s">
        <v>1334</v>
      </c>
      <c r="F8" s="331"/>
    </row>
    <row r="9" spans="1:7" x14ac:dyDescent="0.25">
      <c r="A9" s="325" t="s">
        <v>1187</v>
      </c>
      <c r="B9" s="326" t="s">
        <v>720</v>
      </c>
      <c r="C9" s="325" t="s">
        <v>1273</v>
      </c>
      <c r="E9" s="331" t="s">
        <v>727</v>
      </c>
      <c r="F9" s="331"/>
    </row>
    <row r="10" spans="1:7" x14ac:dyDescent="0.25">
      <c r="A10" s="325" t="s">
        <v>1187</v>
      </c>
      <c r="B10" s="326" t="s">
        <v>720</v>
      </c>
      <c r="C10" s="325" t="s">
        <v>1197</v>
      </c>
      <c r="E10" s="450" t="s">
        <v>728</v>
      </c>
      <c r="F10" s="331"/>
    </row>
    <row r="11" spans="1:7" x14ac:dyDescent="0.25">
      <c r="A11" s="325" t="s">
        <v>1187</v>
      </c>
      <c r="B11" s="326" t="s">
        <v>720</v>
      </c>
      <c r="C11" s="325" t="s">
        <v>729</v>
      </c>
    </row>
    <row r="12" spans="1:7" x14ac:dyDescent="0.25">
      <c r="A12" s="325" t="s">
        <v>1187</v>
      </c>
      <c r="B12" s="326" t="s">
        <v>720</v>
      </c>
      <c r="C12" s="325" t="s">
        <v>730</v>
      </c>
    </row>
    <row r="13" spans="1:7" x14ac:dyDescent="0.25">
      <c r="A13" s="325" t="s">
        <v>1187</v>
      </c>
      <c r="B13" s="326" t="s">
        <v>720</v>
      </c>
      <c r="C13" s="325" t="s">
        <v>731</v>
      </c>
    </row>
    <row r="14" spans="1:7" x14ac:dyDescent="0.25">
      <c r="A14" s="325" t="s">
        <v>1187</v>
      </c>
      <c r="B14" s="326" t="s">
        <v>723</v>
      </c>
      <c r="C14" s="327" t="s">
        <v>1198</v>
      </c>
    </row>
    <row r="15" spans="1:7" x14ac:dyDescent="0.25">
      <c r="A15" s="325" t="s">
        <v>732</v>
      </c>
      <c r="B15" s="326" t="s">
        <v>723</v>
      </c>
      <c r="C15" s="325" t="s">
        <v>1202</v>
      </c>
    </row>
    <row r="16" spans="1:7" x14ac:dyDescent="0.25">
      <c r="A16" s="325" t="s">
        <v>1187</v>
      </c>
      <c r="B16" s="326" t="s">
        <v>723</v>
      </c>
      <c r="C16" s="327" t="s">
        <v>733</v>
      </c>
    </row>
    <row r="17" spans="1:3" x14ac:dyDescent="0.25">
      <c r="A17" s="325" t="s">
        <v>732</v>
      </c>
      <c r="B17" s="326" t="s">
        <v>723</v>
      </c>
      <c r="C17" s="325" t="s">
        <v>1203</v>
      </c>
    </row>
    <row r="18" spans="1:3" x14ac:dyDescent="0.25">
      <c r="A18" s="325" t="s">
        <v>732</v>
      </c>
      <c r="B18" s="326" t="s">
        <v>723</v>
      </c>
      <c r="C18" s="325" t="s">
        <v>1204</v>
      </c>
    </row>
    <row r="19" spans="1:3" x14ac:dyDescent="0.25">
      <c r="A19" s="325" t="s">
        <v>1187</v>
      </c>
      <c r="B19" s="326" t="s">
        <v>723</v>
      </c>
      <c r="C19" s="325" t="s">
        <v>734</v>
      </c>
    </row>
    <row r="20" spans="1:3" x14ac:dyDescent="0.25">
      <c r="A20" s="325" t="s">
        <v>732</v>
      </c>
      <c r="B20" s="326" t="s">
        <v>723</v>
      </c>
      <c r="C20" s="325" t="s">
        <v>1205</v>
      </c>
    </row>
    <row r="21" spans="1:3" x14ac:dyDescent="0.25">
      <c r="A21" s="325" t="s">
        <v>1187</v>
      </c>
      <c r="B21" s="326" t="s">
        <v>723</v>
      </c>
      <c r="C21" s="328" t="s">
        <v>735</v>
      </c>
    </row>
    <row r="22" spans="1:3" x14ac:dyDescent="0.25">
      <c r="A22" s="329" t="s">
        <v>1187</v>
      </c>
      <c r="B22" s="326" t="s">
        <v>723</v>
      </c>
      <c r="C22" s="325" t="s">
        <v>1309</v>
      </c>
    </row>
    <row r="23" spans="1:3" x14ac:dyDescent="0.25">
      <c r="A23" s="329" t="s">
        <v>1187</v>
      </c>
      <c r="B23" s="326" t="s">
        <v>723</v>
      </c>
      <c r="C23" s="325" t="s">
        <v>1309</v>
      </c>
    </row>
    <row r="24" spans="1:3" x14ac:dyDescent="0.25">
      <c r="A24" s="329" t="s">
        <v>1187</v>
      </c>
      <c r="B24" s="326" t="s">
        <v>723</v>
      </c>
      <c r="C24" s="325" t="s">
        <v>1309</v>
      </c>
    </row>
    <row r="25" spans="1:3" x14ac:dyDescent="0.25">
      <c r="A25" s="329" t="s">
        <v>1187</v>
      </c>
      <c r="B25" s="326" t="s">
        <v>723</v>
      </c>
      <c r="C25" s="325" t="s">
        <v>1309</v>
      </c>
    </row>
    <row r="26" spans="1:3" x14ac:dyDescent="0.25">
      <c r="A26" s="329" t="s">
        <v>1187</v>
      </c>
      <c r="B26" s="326" t="s">
        <v>723</v>
      </c>
      <c r="C26" s="327" t="s">
        <v>1207</v>
      </c>
    </row>
    <row r="27" spans="1:3" x14ac:dyDescent="0.25">
      <c r="A27" s="325" t="s">
        <v>1187</v>
      </c>
      <c r="B27" s="326" t="s">
        <v>723</v>
      </c>
      <c r="C27" s="325" t="s">
        <v>737</v>
      </c>
    </row>
    <row r="28" spans="1:3" x14ac:dyDescent="0.25">
      <c r="A28" s="325" t="s">
        <v>1187</v>
      </c>
      <c r="B28" s="326" t="s">
        <v>723</v>
      </c>
      <c r="C28" s="325" t="s">
        <v>738</v>
      </c>
    </row>
    <row r="29" spans="1:3" x14ac:dyDescent="0.25">
      <c r="A29" s="327" t="s">
        <v>1187</v>
      </c>
      <c r="B29" s="326" t="s">
        <v>723</v>
      </c>
      <c r="C29" s="328" t="s">
        <v>1208</v>
      </c>
    </row>
    <row r="30" spans="1:3" x14ac:dyDescent="0.25">
      <c r="A30" s="327" t="s">
        <v>1187</v>
      </c>
      <c r="B30" s="326" t="s">
        <v>723</v>
      </c>
      <c r="C30" s="325" t="s">
        <v>1211</v>
      </c>
    </row>
    <row r="31" spans="1:3" x14ac:dyDescent="0.25">
      <c r="A31" s="327" t="s">
        <v>732</v>
      </c>
      <c r="B31" s="326" t="s">
        <v>723</v>
      </c>
      <c r="C31" s="325" t="s">
        <v>1210</v>
      </c>
    </row>
    <row r="32" spans="1:3" x14ac:dyDescent="0.25">
      <c r="A32" s="325" t="s">
        <v>1187</v>
      </c>
      <c r="B32" s="326" t="s">
        <v>723</v>
      </c>
      <c r="C32" s="325" t="s">
        <v>740</v>
      </c>
    </row>
    <row r="33" spans="1:3" x14ac:dyDescent="0.25">
      <c r="A33" s="325" t="s">
        <v>732</v>
      </c>
      <c r="B33" s="326" t="s">
        <v>723</v>
      </c>
      <c r="C33" s="325" t="s">
        <v>1213</v>
      </c>
    </row>
    <row r="34" spans="1:3" x14ac:dyDescent="0.25">
      <c r="A34" s="325" t="s">
        <v>1187</v>
      </c>
      <c r="B34" s="326" t="s">
        <v>723</v>
      </c>
      <c r="C34" s="325" t="s">
        <v>1215</v>
      </c>
    </row>
    <row r="35" spans="1:3" x14ac:dyDescent="0.25">
      <c r="A35" s="325" t="s">
        <v>732</v>
      </c>
      <c r="B35" s="326" t="s">
        <v>723</v>
      </c>
      <c r="C35" s="325" t="s">
        <v>1217</v>
      </c>
    </row>
    <row r="36" spans="1:3" x14ac:dyDescent="0.25">
      <c r="A36" s="325" t="s">
        <v>1187</v>
      </c>
      <c r="B36" s="326" t="s">
        <v>723</v>
      </c>
      <c r="C36" s="325" t="s">
        <v>742</v>
      </c>
    </row>
    <row r="37" spans="1:3" x14ac:dyDescent="0.25">
      <c r="A37" s="325" t="s">
        <v>732</v>
      </c>
      <c r="B37" s="326" t="s">
        <v>723</v>
      </c>
      <c r="C37" s="325" t="s">
        <v>1218</v>
      </c>
    </row>
    <row r="38" spans="1:3" x14ac:dyDescent="0.25">
      <c r="A38" s="325" t="s">
        <v>1187</v>
      </c>
      <c r="B38" s="326" t="s">
        <v>723</v>
      </c>
      <c r="C38" s="325" t="s">
        <v>743</v>
      </c>
    </row>
    <row r="39" spans="1:3" x14ac:dyDescent="0.25">
      <c r="A39" s="325" t="s">
        <v>1187</v>
      </c>
      <c r="B39" s="326" t="s">
        <v>723</v>
      </c>
      <c r="C39" s="325" t="s">
        <v>1310</v>
      </c>
    </row>
    <row r="40" spans="1:3" x14ac:dyDescent="0.25">
      <c r="A40" s="325" t="s">
        <v>1187</v>
      </c>
      <c r="B40" s="326" t="s">
        <v>723</v>
      </c>
      <c r="C40" s="325" t="s">
        <v>744</v>
      </c>
    </row>
    <row r="41" spans="1:3" x14ac:dyDescent="0.25">
      <c r="A41" s="325" t="s">
        <v>1187</v>
      </c>
      <c r="B41" s="326" t="s">
        <v>723</v>
      </c>
      <c r="C41" s="325" t="s">
        <v>1221</v>
      </c>
    </row>
    <row r="42" spans="1:3" x14ac:dyDescent="0.25">
      <c r="A42" s="325" t="s">
        <v>1187</v>
      </c>
      <c r="B42" s="326" t="s">
        <v>723</v>
      </c>
      <c r="C42" s="325" t="s">
        <v>1222</v>
      </c>
    </row>
    <row r="43" spans="1:3" x14ac:dyDescent="0.25">
      <c r="A43" s="325" t="s">
        <v>1187</v>
      </c>
      <c r="B43" s="326" t="s">
        <v>723</v>
      </c>
      <c r="C43" s="325" t="s">
        <v>745</v>
      </c>
    </row>
    <row r="44" spans="1:3" x14ac:dyDescent="0.25">
      <c r="A44" s="325" t="s">
        <v>1187</v>
      </c>
      <c r="B44" s="326" t="s">
        <v>723</v>
      </c>
      <c r="C44" s="325" t="s">
        <v>1224</v>
      </c>
    </row>
    <row r="45" spans="1:3" x14ac:dyDescent="0.25">
      <c r="A45" s="325" t="s">
        <v>732</v>
      </c>
      <c r="B45" s="326" t="s">
        <v>723</v>
      </c>
      <c r="C45" s="325" t="s">
        <v>1225</v>
      </c>
    </row>
    <row r="46" spans="1:3" x14ac:dyDescent="0.25">
      <c r="A46" s="325" t="s">
        <v>1187</v>
      </c>
      <c r="B46" s="326" t="s">
        <v>723</v>
      </c>
      <c r="C46" s="325" t="s">
        <v>746</v>
      </c>
    </row>
    <row r="47" spans="1:3" x14ac:dyDescent="0.25">
      <c r="A47" s="325" t="s">
        <v>732</v>
      </c>
      <c r="B47" s="326" t="s">
        <v>723</v>
      </c>
      <c r="C47" s="325" t="s">
        <v>1226</v>
      </c>
    </row>
    <row r="48" spans="1:3" x14ac:dyDescent="0.25">
      <c r="A48" s="325" t="s">
        <v>1187</v>
      </c>
      <c r="B48" s="326" t="s">
        <v>723</v>
      </c>
      <c r="C48" s="325" t="s">
        <v>1227</v>
      </c>
    </row>
    <row r="49" spans="1:3" x14ac:dyDescent="0.25">
      <c r="A49" s="325" t="s">
        <v>732</v>
      </c>
      <c r="B49" s="326" t="s">
        <v>723</v>
      </c>
      <c r="C49" s="325" t="s">
        <v>1228</v>
      </c>
    </row>
    <row r="50" spans="1:3" x14ac:dyDescent="0.25">
      <c r="A50" s="325" t="s">
        <v>1187</v>
      </c>
      <c r="B50" s="326" t="s">
        <v>723</v>
      </c>
      <c r="C50" s="325" t="s">
        <v>747</v>
      </c>
    </row>
    <row r="51" spans="1:3" x14ac:dyDescent="0.25">
      <c r="A51" s="325" t="s">
        <v>1187</v>
      </c>
      <c r="B51" s="326" t="s">
        <v>723</v>
      </c>
      <c r="C51" s="328" t="s">
        <v>748</v>
      </c>
    </row>
    <row r="52" spans="1:3" x14ac:dyDescent="0.25">
      <c r="A52" s="325" t="s">
        <v>732</v>
      </c>
      <c r="B52" s="326" t="s">
        <v>723</v>
      </c>
      <c r="C52" s="328" t="s">
        <v>1311</v>
      </c>
    </row>
    <row r="53" spans="1:3" x14ac:dyDescent="0.25">
      <c r="A53" s="325" t="s">
        <v>1187</v>
      </c>
      <c r="B53" s="326" t="s">
        <v>723</v>
      </c>
      <c r="C53" s="328" t="s">
        <v>749</v>
      </c>
    </row>
    <row r="54" spans="1:3" x14ac:dyDescent="0.25">
      <c r="A54" s="325" t="s">
        <v>732</v>
      </c>
      <c r="B54" s="326" t="s">
        <v>723</v>
      </c>
      <c r="C54" s="328" t="s">
        <v>750</v>
      </c>
    </row>
    <row r="55" spans="1:3" x14ac:dyDescent="0.25">
      <c r="A55" s="325" t="s">
        <v>732</v>
      </c>
      <c r="B55" s="326" t="s">
        <v>723</v>
      </c>
      <c r="C55" s="328" t="s">
        <v>1234</v>
      </c>
    </row>
    <row r="56" spans="1:3" x14ac:dyDescent="0.25">
      <c r="A56" s="325" t="s">
        <v>1187</v>
      </c>
      <c r="B56" s="326" t="s">
        <v>723</v>
      </c>
      <c r="C56" s="328" t="s">
        <v>751</v>
      </c>
    </row>
    <row r="57" spans="1:3" x14ac:dyDescent="0.25">
      <c r="A57" s="325" t="s">
        <v>1187</v>
      </c>
      <c r="B57" s="326" t="s">
        <v>723</v>
      </c>
      <c r="C57" s="328" t="s">
        <v>752</v>
      </c>
    </row>
    <row r="58" spans="1:3" x14ac:dyDescent="0.25">
      <c r="A58" s="325" t="s">
        <v>732</v>
      </c>
      <c r="B58" s="326" t="s">
        <v>723</v>
      </c>
      <c r="C58" s="328" t="s">
        <v>1239</v>
      </c>
    </row>
    <row r="59" spans="1:3" x14ac:dyDescent="0.25">
      <c r="A59" s="327" t="s">
        <v>732</v>
      </c>
      <c r="B59" s="326" t="s">
        <v>723</v>
      </c>
      <c r="C59" s="328" t="s">
        <v>753</v>
      </c>
    </row>
    <row r="60" spans="1:3" x14ac:dyDescent="0.25">
      <c r="A60" s="325" t="s">
        <v>1187</v>
      </c>
      <c r="B60" s="326" t="s">
        <v>723</v>
      </c>
      <c r="C60" s="328" t="s">
        <v>1241</v>
      </c>
    </row>
    <row r="61" spans="1:3" x14ac:dyDescent="0.25">
      <c r="A61" s="325" t="s">
        <v>1187</v>
      </c>
      <c r="B61" s="326" t="s">
        <v>723</v>
      </c>
      <c r="C61" s="328" t="s">
        <v>754</v>
      </c>
    </row>
    <row r="62" spans="1:3" x14ac:dyDescent="0.25">
      <c r="A62" s="325" t="s">
        <v>1187</v>
      </c>
      <c r="B62" s="326" t="s">
        <v>723</v>
      </c>
      <c r="C62" s="328" t="s">
        <v>1242</v>
      </c>
    </row>
    <row r="63" spans="1:3" x14ac:dyDescent="0.25">
      <c r="A63" s="325" t="s">
        <v>1187</v>
      </c>
      <c r="B63" s="326" t="s">
        <v>723</v>
      </c>
      <c r="C63" s="328" t="s">
        <v>1243</v>
      </c>
    </row>
    <row r="64" spans="1:3" x14ac:dyDescent="0.25">
      <c r="A64" s="325" t="s">
        <v>1187</v>
      </c>
      <c r="B64" s="326" t="s">
        <v>723</v>
      </c>
      <c r="C64" s="328" t="s">
        <v>1244</v>
      </c>
    </row>
    <row r="65" spans="1:3" x14ac:dyDescent="0.25">
      <c r="A65" s="325" t="s">
        <v>732</v>
      </c>
      <c r="B65" s="326" t="s">
        <v>723</v>
      </c>
      <c r="C65" s="325" t="s">
        <v>1245</v>
      </c>
    </row>
    <row r="66" spans="1:3" x14ac:dyDescent="0.25">
      <c r="A66" s="325" t="s">
        <v>1187</v>
      </c>
      <c r="B66" s="326" t="s">
        <v>723</v>
      </c>
      <c r="C66" s="325" t="s">
        <v>1249</v>
      </c>
    </row>
    <row r="67" spans="1:3" x14ac:dyDescent="0.25">
      <c r="A67" s="325" t="s">
        <v>1187</v>
      </c>
      <c r="B67" s="326" t="s">
        <v>723</v>
      </c>
      <c r="C67" s="325" t="s">
        <v>755</v>
      </c>
    </row>
    <row r="68" spans="1:3" x14ac:dyDescent="0.25">
      <c r="A68" s="325" t="s">
        <v>1187</v>
      </c>
      <c r="B68" s="326" t="s">
        <v>723</v>
      </c>
      <c r="C68" s="325" t="s">
        <v>756</v>
      </c>
    </row>
    <row r="69" spans="1:3" x14ac:dyDescent="0.25">
      <c r="A69" s="325" t="s">
        <v>1187</v>
      </c>
      <c r="B69" s="326" t="s">
        <v>723</v>
      </c>
      <c r="C69" s="325" t="s">
        <v>757</v>
      </c>
    </row>
    <row r="70" spans="1:3" x14ac:dyDescent="0.25">
      <c r="A70" s="325" t="s">
        <v>732</v>
      </c>
      <c r="B70" s="326" t="s">
        <v>723</v>
      </c>
      <c r="C70" s="325" t="s">
        <v>1250</v>
      </c>
    </row>
    <row r="71" spans="1:3" x14ac:dyDescent="0.25">
      <c r="A71" s="325" t="s">
        <v>1187</v>
      </c>
      <c r="B71" s="326" t="s">
        <v>723</v>
      </c>
      <c r="C71" s="325" t="s">
        <v>758</v>
      </c>
    </row>
    <row r="72" spans="1:3" x14ac:dyDescent="0.25">
      <c r="A72" s="325" t="s">
        <v>732</v>
      </c>
      <c r="B72" s="326" t="s">
        <v>723</v>
      </c>
      <c r="C72" s="325" t="s">
        <v>1251</v>
      </c>
    </row>
    <row r="73" spans="1:3" x14ac:dyDescent="0.25">
      <c r="A73" s="325" t="s">
        <v>732</v>
      </c>
      <c r="B73" s="326" t="s">
        <v>723</v>
      </c>
      <c r="C73" s="325" t="s">
        <v>1252</v>
      </c>
    </row>
    <row r="74" spans="1:3" x14ac:dyDescent="0.25">
      <c r="A74" s="325" t="s">
        <v>1187</v>
      </c>
      <c r="B74" s="326" t="s">
        <v>723</v>
      </c>
      <c r="C74" s="325" t="s">
        <v>759</v>
      </c>
    </row>
    <row r="75" spans="1:3" x14ac:dyDescent="0.25">
      <c r="A75" s="325" t="s">
        <v>732</v>
      </c>
      <c r="B75" s="326" t="s">
        <v>723</v>
      </c>
      <c r="C75" s="325" t="s">
        <v>1253</v>
      </c>
    </row>
    <row r="76" spans="1:3" x14ac:dyDescent="0.25">
      <c r="A76" s="325" t="s">
        <v>1187</v>
      </c>
      <c r="B76" s="326" t="s">
        <v>723</v>
      </c>
      <c r="C76" s="325" t="s">
        <v>1254</v>
      </c>
    </row>
    <row r="77" spans="1:3" x14ac:dyDescent="0.25">
      <c r="A77" s="325" t="s">
        <v>732</v>
      </c>
      <c r="B77" s="326" t="s">
        <v>723</v>
      </c>
      <c r="C77" s="325" t="s">
        <v>1256</v>
      </c>
    </row>
    <row r="78" spans="1:3" x14ac:dyDescent="0.25">
      <c r="A78" s="325" t="s">
        <v>1187</v>
      </c>
      <c r="B78" s="326" t="s">
        <v>723</v>
      </c>
      <c r="C78" s="325" t="s">
        <v>1257</v>
      </c>
    </row>
    <row r="79" spans="1:3" x14ac:dyDescent="0.25">
      <c r="A79" s="325" t="s">
        <v>732</v>
      </c>
      <c r="B79" s="326" t="s">
        <v>723</v>
      </c>
      <c r="C79" s="325" t="s">
        <v>1258</v>
      </c>
    </row>
    <row r="80" spans="1:3" x14ac:dyDescent="0.25">
      <c r="A80" s="325" t="s">
        <v>732</v>
      </c>
      <c r="B80" s="326" t="s">
        <v>723</v>
      </c>
      <c r="C80" s="325" t="s">
        <v>1259</v>
      </c>
    </row>
    <row r="81" spans="1:3" x14ac:dyDescent="0.25">
      <c r="A81" s="325" t="s">
        <v>1187</v>
      </c>
      <c r="B81" s="326" t="s">
        <v>723</v>
      </c>
      <c r="C81" s="325" t="s">
        <v>760</v>
      </c>
    </row>
    <row r="82" spans="1:3" x14ac:dyDescent="0.25">
      <c r="A82" s="325" t="s">
        <v>732</v>
      </c>
      <c r="B82" s="326" t="s">
        <v>723</v>
      </c>
      <c r="C82" s="325" t="s">
        <v>1260</v>
      </c>
    </row>
    <row r="83" spans="1:3" x14ac:dyDescent="0.25">
      <c r="A83" s="325" t="s">
        <v>1187</v>
      </c>
      <c r="B83" s="326" t="s">
        <v>723</v>
      </c>
      <c r="C83" s="325" t="s">
        <v>761</v>
      </c>
    </row>
    <row r="84" spans="1:3" x14ac:dyDescent="0.25">
      <c r="A84" s="325" t="s">
        <v>732</v>
      </c>
      <c r="B84" s="326" t="s">
        <v>723</v>
      </c>
      <c r="C84" s="325" t="s">
        <v>1261</v>
      </c>
    </row>
    <row r="85" spans="1:3" x14ac:dyDescent="0.25">
      <c r="A85" s="325" t="s">
        <v>1187</v>
      </c>
      <c r="B85" s="326" t="s">
        <v>723</v>
      </c>
      <c r="C85" s="325" t="s">
        <v>762</v>
      </c>
    </row>
    <row r="86" spans="1:3" x14ac:dyDescent="0.25">
      <c r="A86" s="325" t="s">
        <v>732</v>
      </c>
      <c r="B86" s="326" t="s">
        <v>723</v>
      </c>
      <c r="C86" s="325" t="s">
        <v>1263</v>
      </c>
    </row>
    <row r="87" spans="1:3" x14ac:dyDescent="0.25">
      <c r="A87" s="329" t="s">
        <v>1187</v>
      </c>
      <c r="B87" s="326" t="s">
        <v>723</v>
      </c>
      <c r="C87" s="325" t="s">
        <v>763</v>
      </c>
    </row>
    <row r="88" spans="1:3" x14ac:dyDescent="0.25">
      <c r="A88" s="329" t="s">
        <v>1187</v>
      </c>
      <c r="B88" s="326" t="s">
        <v>723</v>
      </c>
      <c r="C88" s="325" t="s">
        <v>763</v>
      </c>
    </row>
    <row r="89" spans="1:3" x14ac:dyDescent="0.25">
      <c r="A89" s="329" t="s">
        <v>1187</v>
      </c>
      <c r="B89" s="326" t="s">
        <v>723</v>
      </c>
      <c r="C89" s="325" t="s">
        <v>763</v>
      </c>
    </row>
    <row r="90" spans="1:3" x14ac:dyDescent="0.25">
      <c r="A90" s="325" t="s">
        <v>732</v>
      </c>
      <c r="B90" s="326" t="s">
        <v>723</v>
      </c>
      <c r="C90" s="325" t="s">
        <v>1264</v>
      </c>
    </row>
    <row r="91" spans="1:3" x14ac:dyDescent="0.25">
      <c r="A91" s="325" t="s">
        <v>1187</v>
      </c>
      <c r="B91" s="326" t="s">
        <v>723</v>
      </c>
      <c r="C91" s="325" t="s">
        <v>764</v>
      </c>
    </row>
    <row r="92" spans="1:3" x14ac:dyDescent="0.25">
      <c r="A92" s="325" t="s">
        <v>1187</v>
      </c>
      <c r="B92" s="326" t="s">
        <v>723</v>
      </c>
      <c r="C92" s="325" t="s">
        <v>765</v>
      </c>
    </row>
    <row r="93" spans="1:3" x14ac:dyDescent="0.25">
      <c r="A93" s="325" t="s">
        <v>732</v>
      </c>
      <c r="B93" s="326" t="s">
        <v>723</v>
      </c>
      <c r="C93" s="325" t="s">
        <v>1265</v>
      </c>
    </row>
    <row r="94" spans="1:3" x14ac:dyDescent="0.25">
      <c r="A94" s="325" t="s">
        <v>1187</v>
      </c>
      <c r="B94" s="326" t="s">
        <v>723</v>
      </c>
      <c r="C94" s="325" t="s">
        <v>766</v>
      </c>
    </row>
    <row r="95" spans="1:3" x14ac:dyDescent="0.25">
      <c r="A95" s="325" t="s">
        <v>732</v>
      </c>
      <c r="B95" s="326" t="s">
        <v>723</v>
      </c>
      <c r="C95" s="325" t="s">
        <v>1266</v>
      </c>
    </row>
    <row r="96" spans="1:3" x14ac:dyDescent="0.25">
      <c r="A96" s="329" t="s">
        <v>1187</v>
      </c>
      <c r="B96" s="326" t="s">
        <v>723</v>
      </c>
      <c r="C96" s="325" t="s">
        <v>767</v>
      </c>
    </row>
    <row r="97" spans="1:3" x14ac:dyDescent="0.25">
      <c r="A97" s="325" t="s">
        <v>1187</v>
      </c>
      <c r="B97" s="326" t="s">
        <v>723</v>
      </c>
      <c r="C97" s="325" t="s">
        <v>1267</v>
      </c>
    </row>
    <row r="98" spans="1:3" x14ac:dyDescent="0.25">
      <c r="A98" s="325" t="s">
        <v>1187</v>
      </c>
      <c r="B98" s="326" t="s">
        <v>723</v>
      </c>
      <c r="C98" s="325" t="s">
        <v>768</v>
      </c>
    </row>
    <row r="99" spans="1:3" x14ac:dyDescent="0.25">
      <c r="A99" s="325" t="s">
        <v>1187</v>
      </c>
      <c r="B99" s="326" t="s">
        <v>723</v>
      </c>
      <c r="C99" s="325" t="s">
        <v>1268</v>
      </c>
    </row>
    <row r="100" spans="1:3" x14ac:dyDescent="0.25">
      <c r="A100" s="325" t="s">
        <v>1187</v>
      </c>
      <c r="B100" s="326" t="s">
        <v>723</v>
      </c>
      <c r="C100" s="325" t="s">
        <v>1269</v>
      </c>
    </row>
    <row r="101" spans="1:3" x14ac:dyDescent="0.25">
      <c r="A101" s="325" t="s">
        <v>1187</v>
      </c>
      <c r="B101" s="326" t="s">
        <v>723</v>
      </c>
      <c r="C101" s="325" t="s">
        <v>1270</v>
      </c>
    </row>
    <row r="102" spans="1:3" x14ac:dyDescent="0.25">
      <c r="A102" s="325" t="s">
        <v>1187</v>
      </c>
      <c r="B102" s="326" t="s">
        <v>723</v>
      </c>
      <c r="C102" s="325" t="s">
        <v>1299</v>
      </c>
    </row>
    <row r="103" spans="1:3" x14ac:dyDescent="0.25">
      <c r="A103" s="325" t="s">
        <v>1187</v>
      </c>
      <c r="B103" s="326" t="s">
        <v>723</v>
      </c>
      <c r="C103" s="325" t="s">
        <v>769</v>
      </c>
    </row>
    <row r="104" spans="1:3" x14ac:dyDescent="0.25">
      <c r="A104" s="325" t="s">
        <v>732</v>
      </c>
      <c r="B104" s="326" t="s">
        <v>723</v>
      </c>
      <c r="C104" s="325" t="s">
        <v>1275</v>
      </c>
    </row>
    <row r="105" spans="1:3" x14ac:dyDescent="0.25">
      <c r="A105" s="325" t="s">
        <v>732</v>
      </c>
      <c r="B105" s="326" t="s">
        <v>723</v>
      </c>
      <c r="C105" s="325" t="s">
        <v>1274</v>
      </c>
    </row>
    <row r="106" spans="1:3" x14ac:dyDescent="0.25">
      <c r="A106" s="325" t="s">
        <v>732</v>
      </c>
      <c r="B106" s="326" t="s">
        <v>723</v>
      </c>
      <c r="C106" s="325" t="s">
        <v>1300</v>
      </c>
    </row>
    <row r="107" spans="1:3" x14ac:dyDescent="0.25">
      <c r="A107" s="327" t="s">
        <v>1187</v>
      </c>
      <c r="B107" s="326" t="s">
        <v>723</v>
      </c>
      <c r="C107" s="325" t="s">
        <v>770</v>
      </c>
    </row>
    <row r="108" spans="1:3" x14ac:dyDescent="0.25">
      <c r="A108" s="325" t="s">
        <v>732</v>
      </c>
      <c r="B108" s="326" t="s">
        <v>723</v>
      </c>
      <c r="C108" s="325" t="s">
        <v>1276</v>
      </c>
    </row>
    <row r="109" spans="1:3" x14ac:dyDescent="0.25">
      <c r="A109" s="325" t="s">
        <v>1187</v>
      </c>
      <c r="B109" s="326" t="s">
        <v>723</v>
      </c>
      <c r="C109" s="325" t="s">
        <v>1302</v>
      </c>
    </row>
    <row r="110" spans="1:3" x14ac:dyDescent="0.25">
      <c r="A110" s="325" t="s">
        <v>1187</v>
      </c>
      <c r="B110" s="326" t="s">
        <v>723</v>
      </c>
      <c r="C110" s="325" t="s">
        <v>771</v>
      </c>
    </row>
    <row r="111" spans="1:3" x14ac:dyDescent="0.25">
      <c r="A111" s="325" t="s">
        <v>732</v>
      </c>
      <c r="B111" s="326" t="s">
        <v>723</v>
      </c>
      <c r="C111" s="325" t="s">
        <v>1277</v>
      </c>
    </row>
    <row r="112" spans="1:3" x14ac:dyDescent="0.25">
      <c r="A112" s="325" t="s">
        <v>1187</v>
      </c>
      <c r="B112" s="326" t="s">
        <v>723</v>
      </c>
      <c r="C112" s="325" t="s">
        <v>772</v>
      </c>
    </row>
    <row r="113" spans="1:3" x14ac:dyDescent="0.25">
      <c r="A113" s="325" t="s">
        <v>1187</v>
      </c>
      <c r="B113" s="326" t="s">
        <v>723</v>
      </c>
      <c r="C113" s="325" t="s">
        <v>1305</v>
      </c>
    </row>
    <row r="114" spans="1:3" x14ac:dyDescent="0.25">
      <c r="A114" s="325" t="s">
        <v>732</v>
      </c>
      <c r="B114" s="326" t="s">
        <v>723</v>
      </c>
      <c r="C114" s="325" t="s">
        <v>773</v>
      </c>
    </row>
    <row r="115" spans="1:3" x14ac:dyDescent="0.25">
      <c r="A115" s="325" t="s">
        <v>1187</v>
      </c>
      <c r="B115" s="326" t="s">
        <v>723</v>
      </c>
      <c r="C115" s="325" t="s">
        <v>774</v>
      </c>
    </row>
    <row r="116" spans="1:3" x14ac:dyDescent="0.25">
      <c r="A116" s="325" t="s">
        <v>732</v>
      </c>
      <c r="B116" s="326" t="s">
        <v>723</v>
      </c>
      <c r="C116" s="325" t="s">
        <v>1278</v>
      </c>
    </row>
    <row r="117" spans="1:3" x14ac:dyDescent="0.25">
      <c r="A117" s="325" t="s">
        <v>1187</v>
      </c>
      <c r="B117" s="326" t="s">
        <v>723</v>
      </c>
      <c r="C117" s="325" t="s">
        <v>775</v>
      </c>
    </row>
    <row r="118" spans="1:3" x14ac:dyDescent="0.25">
      <c r="A118" s="325" t="s">
        <v>732</v>
      </c>
      <c r="B118" s="326" t="s">
        <v>723</v>
      </c>
      <c r="C118" s="325" t="s">
        <v>1279</v>
      </c>
    </row>
    <row r="119" spans="1:3" x14ac:dyDescent="0.25">
      <c r="A119" s="325" t="s">
        <v>1187</v>
      </c>
      <c r="B119" s="326" t="s">
        <v>723</v>
      </c>
      <c r="C119" s="325" t="s">
        <v>776</v>
      </c>
    </row>
    <row r="120" spans="1:3" x14ac:dyDescent="0.25">
      <c r="A120" s="325" t="s">
        <v>1187</v>
      </c>
      <c r="B120" s="326" t="s">
        <v>723</v>
      </c>
      <c r="C120" s="325" t="s">
        <v>741</v>
      </c>
    </row>
    <row r="121" spans="1:3" x14ac:dyDescent="0.25">
      <c r="A121" s="325" t="s">
        <v>732</v>
      </c>
      <c r="B121" s="326" t="s">
        <v>723</v>
      </c>
      <c r="C121" s="325" t="s">
        <v>1280</v>
      </c>
    </row>
    <row r="122" spans="1:3" x14ac:dyDescent="0.25">
      <c r="A122" s="327" t="s">
        <v>1187</v>
      </c>
      <c r="B122" s="326" t="s">
        <v>723</v>
      </c>
      <c r="C122" s="328" t="s">
        <v>777</v>
      </c>
    </row>
    <row r="123" spans="1:3" x14ac:dyDescent="0.25">
      <c r="A123" s="325" t="s">
        <v>1187</v>
      </c>
      <c r="B123" s="326" t="s">
        <v>723</v>
      </c>
      <c r="C123" s="327" t="s">
        <v>778</v>
      </c>
    </row>
    <row r="124" spans="1:3" x14ac:dyDescent="0.25">
      <c r="A124" s="325" t="s">
        <v>1187</v>
      </c>
      <c r="B124" s="326" t="s">
        <v>723</v>
      </c>
      <c r="C124" s="325" t="s">
        <v>1290</v>
      </c>
    </row>
    <row r="125" spans="1:3" x14ac:dyDescent="0.25">
      <c r="A125" s="325" t="s">
        <v>732</v>
      </c>
      <c r="B125" s="326" t="s">
        <v>723</v>
      </c>
      <c r="C125" s="325" t="s">
        <v>1283</v>
      </c>
    </row>
    <row r="126" spans="1:3" x14ac:dyDescent="0.25">
      <c r="A126" s="325" t="s">
        <v>1187</v>
      </c>
      <c r="B126" s="326" t="s">
        <v>723</v>
      </c>
      <c r="C126" s="325" t="s">
        <v>779</v>
      </c>
    </row>
    <row r="127" spans="1:3" x14ac:dyDescent="0.25">
      <c r="A127" s="325" t="s">
        <v>732</v>
      </c>
      <c r="B127" s="326" t="s">
        <v>723</v>
      </c>
      <c r="C127" s="325" t="s">
        <v>1281</v>
      </c>
    </row>
    <row r="128" spans="1:3" x14ac:dyDescent="0.25">
      <c r="A128" s="327" t="s">
        <v>1187</v>
      </c>
      <c r="B128" s="326" t="s">
        <v>723</v>
      </c>
      <c r="C128" s="325" t="s">
        <v>780</v>
      </c>
    </row>
    <row r="129" spans="1:3" x14ac:dyDescent="0.25">
      <c r="A129" s="325" t="s">
        <v>732</v>
      </c>
      <c r="B129" s="326" t="s">
        <v>723</v>
      </c>
      <c r="C129" s="325" t="s">
        <v>1282</v>
      </c>
    </row>
    <row r="130" spans="1:3" x14ac:dyDescent="0.25">
      <c r="A130" s="325" t="s">
        <v>732</v>
      </c>
      <c r="B130" s="326" t="s">
        <v>723</v>
      </c>
      <c r="C130" s="328" t="s">
        <v>781</v>
      </c>
    </row>
    <row r="131" spans="1:3" x14ac:dyDescent="0.25">
      <c r="A131" s="325" t="s">
        <v>1187</v>
      </c>
      <c r="B131" s="326" t="s">
        <v>723</v>
      </c>
      <c r="C131" s="325" t="s">
        <v>782</v>
      </c>
    </row>
    <row r="132" spans="1:3" x14ac:dyDescent="0.25">
      <c r="A132" s="325" t="s">
        <v>1187</v>
      </c>
      <c r="B132" s="326" t="s">
        <v>723</v>
      </c>
      <c r="C132" s="325" t="s">
        <v>760</v>
      </c>
    </row>
    <row r="133" spans="1:3" x14ac:dyDescent="0.25">
      <c r="A133" s="325" t="s">
        <v>732</v>
      </c>
      <c r="B133" s="326" t="s">
        <v>723</v>
      </c>
      <c r="C133" s="325" t="s">
        <v>1259</v>
      </c>
    </row>
    <row r="134" spans="1:3" x14ac:dyDescent="0.25">
      <c r="A134" s="325" t="s">
        <v>732</v>
      </c>
      <c r="B134" s="326" t="s">
        <v>723</v>
      </c>
      <c r="C134" s="325" t="s">
        <v>1260</v>
      </c>
    </row>
    <row r="135" spans="1:3" x14ac:dyDescent="0.25">
      <c r="A135" s="325" t="s">
        <v>1187</v>
      </c>
      <c r="B135" s="326" t="s">
        <v>723</v>
      </c>
      <c r="C135" s="325" t="s">
        <v>783</v>
      </c>
    </row>
    <row r="136" spans="1:3" x14ac:dyDescent="0.25">
      <c r="A136" s="325" t="s">
        <v>732</v>
      </c>
      <c r="B136" s="326" t="s">
        <v>723</v>
      </c>
      <c r="C136" s="325" t="s">
        <v>1284</v>
      </c>
    </row>
    <row r="137" spans="1:3" x14ac:dyDescent="0.25">
      <c r="A137" s="327" t="s">
        <v>1187</v>
      </c>
      <c r="B137" s="326" t="s">
        <v>723</v>
      </c>
      <c r="C137" s="325" t="s">
        <v>784</v>
      </c>
    </row>
    <row r="138" spans="1:3" x14ac:dyDescent="0.25">
      <c r="A138" s="325" t="s">
        <v>732</v>
      </c>
      <c r="B138" s="326" t="s">
        <v>723</v>
      </c>
      <c r="C138" s="325" t="s">
        <v>1285</v>
      </c>
    </row>
    <row r="139" spans="1:3" x14ac:dyDescent="0.25">
      <c r="A139" s="325" t="s">
        <v>1187</v>
      </c>
      <c r="B139" s="326" t="s">
        <v>1333</v>
      </c>
      <c r="C139" s="328" t="s">
        <v>1199</v>
      </c>
    </row>
    <row r="140" spans="1:3" x14ac:dyDescent="0.25">
      <c r="A140" s="325" t="s">
        <v>732</v>
      </c>
      <c r="B140" s="326" t="s">
        <v>1333</v>
      </c>
      <c r="C140" s="325" t="s">
        <v>1200</v>
      </c>
    </row>
    <row r="141" spans="1:3" x14ac:dyDescent="0.25">
      <c r="A141" s="325" t="s">
        <v>732</v>
      </c>
      <c r="B141" s="326" t="s">
        <v>1333</v>
      </c>
      <c r="C141" s="325" t="s">
        <v>1201</v>
      </c>
    </row>
    <row r="142" spans="1:3" x14ac:dyDescent="0.25">
      <c r="A142" s="325" t="s">
        <v>732</v>
      </c>
      <c r="B142" s="326" t="s">
        <v>1333</v>
      </c>
      <c r="C142" s="327" t="s">
        <v>785</v>
      </c>
    </row>
    <row r="143" spans="1:3" x14ac:dyDescent="0.25">
      <c r="A143" s="325" t="s">
        <v>732</v>
      </c>
      <c r="B143" s="326" t="s">
        <v>1333</v>
      </c>
      <c r="C143" s="325" t="s">
        <v>786</v>
      </c>
    </row>
    <row r="144" spans="1:3" x14ac:dyDescent="0.25">
      <c r="A144" s="325" t="s">
        <v>732</v>
      </c>
      <c r="B144" s="326" t="s">
        <v>1333</v>
      </c>
      <c r="C144" s="325" t="s">
        <v>787</v>
      </c>
    </row>
    <row r="145" spans="1:3" x14ac:dyDescent="0.25">
      <c r="A145" s="325" t="s">
        <v>732</v>
      </c>
      <c r="B145" s="326" t="s">
        <v>1333</v>
      </c>
      <c r="C145" s="325" t="s">
        <v>788</v>
      </c>
    </row>
    <row r="146" spans="1:3" x14ac:dyDescent="0.25">
      <c r="A146" s="325" t="s">
        <v>732</v>
      </c>
      <c r="B146" s="326" t="s">
        <v>1333</v>
      </c>
      <c r="C146" s="325" t="s">
        <v>789</v>
      </c>
    </row>
    <row r="147" spans="1:3" x14ac:dyDescent="0.25">
      <c r="A147" s="325" t="s">
        <v>732</v>
      </c>
      <c r="B147" s="326" t="s">
        <v>1333</v>
      </c>
      <c r="C147" s="325" t="s">
        <v>790</v>
      </c>
    </row>
    <row r="148" spans="1:3" x14ac:dyDescent="0.25">
      <c r="A148" s="325" t="s">
        <v>732</v>
      </c>
      <c r="B148" s="326" t="s">
        <v>1333</v>
      </c>
      <c r="C148" s="325" t="s">
        <v>791</v>
      </c>
    </row>
    <row r="149" spans="1:3" x14ac:dyDescent="0.25">
      <c r="A149" s="325" t="s">
        <v>732</v>
      </c>
      <c r="B149" s="326" t="s">
        <v>1333</v>
      </c>
      <c r="C149" s="325" t="s">
        <v>792</v>
      </c>
    </row>
    <row r="150" spans="1:3" x14ac:dyDescent="0.25">
      <c r="A150" s="325" t="s">
        <v>732</v>
      </c>
      <c r="B150" s="326" t="s">
        <v>1333</v>
      </c>
      <c r="C150" s="325" t="s">
        <v>1206</v>
      </c>
    </row>
    <row r="151" spans="1:3" x14ac:dyDescent="0.25">
      <c r="A151" s="325" t="s">
        <v>732</v>
      </c>
      <c r="B151" s="326" t="s">
        <v>1333</v>
      </c>
      <c r="C151" s="325" t="s">
        <v>794</v>
      </c>
    </row>
    <row r="152" spans="1:3" x14ac:dyDescent="0.25">
      <c r="A152" s="325" t="s">
        <v>732</v>
      </c>
      <c r="B152" s="326" t="s">
        <v>1333</v>
      </c>
      <c r="C152" s="325" t="s">
        <v>795</v>
      </c>
    </row>
    <row r="153" spans="1:3" x14ac:dyDescent="0.25">
      <c r="A153" s="325" t="s">
        <v>732</v>
      </c>
      <c r="B153" s="326" t="s">
        <v>1333</v>
      </c>
      <c r="C153" s="325" t="s">
        <v>796</v>
      </c>
    </row>
    <row r="154" spans="1:3" x14ac:dyDescent="0.25">
      <c r="A154" s="325" t="s">
        <v>732</v>
      </c>
      <c r="B154" s="326" t="s">
        <v>1333</v>
      </c>
      <c r="C154" s="325" t="s">
        <v>797</v>
      </c>
    </row>
    <row r="155" spans="1:3" x14ac:dyDescent="0.25">
      <c r="A155" s="325" t="s">
        <v>732</v>
      </c>
      <c r="B155" s="326" t="s">
        <v>1333</v>
      </c>
      <c r="C155" s="328" t="s">
        <v>1209</v>
      </c>
    </row>
    <row r="156" spans="1:3" x14ac:dyDescent="0.25">
      <c r="A156" s="325" t="s">
        <v>798</v>
      </c>
      <c r="B156" s="326" t="s">
        <v>1333</v>
      </c>
      <c r="C156" s="325" t="s">
        <v>799</v>
      </c>
    </row>
    <row r="157" spans="1:3" x14ac:dyDescent="0.25">
      <c r="A157" s="325" t="s">
        <v>732</v>
      </c>
      <c r="B157" s="326" t="s">
        <v>1333</v>
      </c>
      <c r="C157" s="325" t="s">
        <v>739</v>
      </c>
    </row>
    <row r="158" spans="1:3" x14ac:dyDescent="0.25">
      <c r="A158" s="325" t="s">
        <v>732</v>
      </c>
      <c r="B158" s="326" t="s">
        <v>1333</v>
      </c>
      <c r="C158" s="325" t="s">
        <v>1212</v>
      </c>
    </row>
    <row r="159" spans="1:3" x14ac:dyDescent="0.25">
      <c r="A159" s="325" t="s">
        <v>732</v>
      </c>
      <c r="B159" s="326" t="s">
        <v>1333</v>
      </c>
      <c r="C159" s="325" t="s">
        <v>800</v>
      </c>
    </row>
    <row r="160" spans="1:3" x14ac:dyDescent="0.25">
      <c r="A160" s="325" t="s">
        <v>732</v>
      </c>
      <c r="B160" s="326" t="s">
        <v>1333</v>
      </c>
      <c r="C160" s="325" t="s">
        <v>801</v>
      </c>
    </row>
    <row r="161" spans="1:3" x14ac:dyDescent="0.25">
      <c r="A161" s="325" t="s">
        <v>732</v>
      </c>
      <c r="B161" s="326" t="s">
        <v>1333</v>
      </c>
      <c r="C161" s="325" t="s">
        <v>802</v>
      </c>
    </row>
    <row r="162" spans="1:3" x14ac:dyDescent="0.25">
      <c r="A162" s="325" t="s">
        <v>732</v>
      </c>
      <c r="B162" s="326" t="s">
        <v>1333</v>
      </c>
      <c r="C162" s="325" t="s">
        <v>1214</v>
      </c>
    </row>
    <row r="163" spans="1:3" x14ac:dyDescent="0.25">
      <c r="A163" s="325" t="s">
        <v>732</v>
      </c>
      <c r="B163" s="326" t="s">
        <v>1333</v>
      </c>
      <c r="C163" s="325" t="s">
        <v>803</v>
      </c>
    </row>
    <row r="164" spans="1:3" x14ac:dyDescent="0.25">
      <c r="A164" s="325" t="s">
        <v>732</v>
      </c>
      <c r="B164" s="326" t="s">
        <v>1333</v>
      </c>
      <c r="C164" s="325" t="s">
        <v>804</v>
      </c>
    </row>
    <row r="165" spans="1:3" x14ac:dyDescent="0.25">
      <c r="A165" s="325" t="s">
        <v>732</v>
      </c>
      <c r="B165" s="326" t="s">
        <v>1333</v>
      </c>
      <c r="C165" s="325" t="s">
        <v>805</v>
      </c>
    </row>
    <row r="166" spans="1:3" x14ac:dyDescent="0.25">
      <c r="A166" s="325" t="s">
        <v>732</v>
      </c>
      <c r="B166" s="326" t="s">
        <v>1333</v>
      </c>
      <c r="C166" s="325" t="s">
        <v>806</v>
      </c>
    </row>
    <row r="167" spans="1:3" x14ac:dyDescent="0.25">
      <c r="A167" s="325" t="s">
        <v>732</v>
      </c>
      <c r="B167" s="326" t="s">
        <v>1333</v>
      </c>
      <c r="C167" s="325" t="s">
        <v>807</v>
      </c>
    </row>
    <row r="168" spans="1:3" x14ac:dyDescent="0.25">
      <c r="A168" s="325" t="s">
        <v>732</v>
      </c>
      <c r="B168" s="326" t="s">
        <v>1333</v>
      </c>
      <c r="C168" s="325" t="s">
        <v>808</v>
      </c>
    </row>
    <row r="169" spans="1:3" x14ac:dyDescent="0.25">
      <c r="A169" s="325" t="s">
        <v>732</v>
      </c>
      <c r="B169" s="326" t="s">
        <v>1333</v>
      </c>
      <c r="C169" s="325" t="s">
        <v>809</v>
      </c>
    </row>
    <row r="170" spans="1:3" x14ac:dyDescent="0.25">
      <c r="A170" s="325" t="s">
        <v>732</v>
      </c>
      <c r="B170" s="326" t="s">
        <v>1333</v>
      </c>
      <c r="C170" s="325" t="s">
        <v>810</v>
      </c>
    </row>
    <row r="171" spans="1:3" x14ac:dyDescent="0.25">
      <c r="A171" s="325" t="s">
        <v>732</v>
      </c>
      <c r="B171" s="326" t="s">
        <v>1333</v>
      </c>
      <c r="C171" s="325" t="s">
        <v>811</v>
      </c>
    </row>
    <row r="172" spans="1:3" x14ac:dyDescent="0.25">
      <c r="A172" s="325" t="s">
        <v>732</v>
      </c>
      <c r="B172" s="326" t="s">
        <v>1333</v>
      </c>
      <c r="C172" s="325" t="s">
        <v>812</v>
      </c>
    </row>
    <row r="173" spans="1:3" x14ac:dyDescent="0.25">
      <c r="A173" s="325" t="s">
        <v>732</v>
      </c>
      <c r="B173" s="326" t="s">
        <v>1333</v>
      </c>
      <c r="C173" s="325" t="s">
        <v>813</v>
      </c>
    </row>
    <row r="174" spans="1:3" x14ac:dyDescent="0.25">
      <c r="A174" s="325" t="s">
        <v>732</v>
      </c>
      <c r="B174" s="326" t="s">
        <v>1333</v>
      </c>
      <c r="C174" s="325" t="s">
        <v>814</v>
      </c>
    </row>
    <row r="175" spans="1:3" x14ac:dyDescent="0.25">
      <c r="A175" s="325" t="s">
        <v>732</v>
      </c>
      <c r="B175" s="326" t="s">
        <v>1333</v>
      </c>
      <c r="C175" s="325" t="s">
        <v>815</v>
      </c>
    </row>
    <row r="176" spans="1:3" x14ac:dyDescent="0.25">
      <c r="A176" s="325" t="s">
        <v>732</v>
      </c>
      <c r="B176" s="326" t="s">
        <v>1333</v>
      </c>
      <c r="C176" s="325" t="s">
        <v>1219</v>
      </c>
    </row>
    <row r="177" spans="1:3" x14ac:dyDescent="0.25">
      <c r="A177" s="325" t="s">
        <v>798</v>
      </c>
      <c r="B177" s="326" t="s">
        <v>1333</v>
      </c>
      <c r="C177" s="327" t="s">
        <v>817</v>
      </c>
    </row>
    <row r="178" spans="1:3" x14ac:dyDescent="0.25">
      <c r="A178" s="325" t="s">
        <v>798</v>
      </c>
      <c r="B178" s="326" t="s">
        <v>1333</v>
      </c>
      <c r="C178" s="327" t="s">
        <v>818</v>
      </c>
    </row>
    <row r="179" spans="1:3" x14ac:dyDescent="0.25">
      <c r="A179" s="325" t="s">
        <v>798</v>
      </c>
      <c r="B179" s="326" t="s">
        <v>1333</v>
      </c>
      <c r="C179" s="327" t="s">
        <v>818</v>
      </c>
    </row>
    <row r="180" spans="1:3" x14ac:dyDescent="0.25">
      <c r="A180" s="325" t="s">
        <v>798</v>
      </c>
      <c r="B180" s="326" t="s">
        <v>1333</v>
      </c>
      <c r="C180" s="327" t="s">
        <v>818</v>
      </c>
    </row>
    <row r="181" spans="1:3" x14ac:dyDescent="0.25">
      <c r="A181" s="325" t="s">
        <v>798</v>
      </c>
      <c r="B181" s="326" t="s">
        <v>1333</v>
      </c>
      <c r="C181" s="327" t="s">
        <v>818</v>
      </c>
    </row>
    <row r="182" spans="1:3" x14ac:dyDescent="0.25">
      <c r="A182" s="325" t="s">
        <v>732</v>
      </c>
      <c r="B182" s="326" t="s">
        <v>1333</v>
      </c>
      <c r="C182" s="325" t="s">
        <v>819</v>
      </c>
    </row>
    <row r="183" spans="1:3" x14ac:dyDescent="0.25">
      <c r="A183" s="325" t="s">
        <v>732</v>
      </c>
      <c r="B183" s="326" t="s">
        <v>1333</v>
      </c>
      <c r="C183" s="325" t="s">
        <v>820</v>
      </c>
    </row>
    <row r="184" spans="1:3" x14ac:dyDescent="0.25">
      <c r="A184" s="325" t="s">
        <v>732</v>
      </c>
      <c r="B184" s="326" t="s">
        <v>1333</v>
      </c>
      <c r="C184" s="325" t="s">
        <v>821</v>
      </c>
    </row>
    <row r="185" spans="1:3" x14ac:dyDescent="0.25">
      <c r="A185" s="325" t="s">
        <v>732</v>
      </c>
      <c r="B185" s="326" t="s">
        <v>1333</v>
      </c>
      <c r="C185" s="325" t="s">
        <v>822</v>
      </c>
    </row>
    <row r="186" spans="1:3" x14ac:dyDescent="0.25">
      <c r="A186" s="325" t="s">
        <v>732</v>
      </c>
      <c r="B186" s="326" t="s">
        <v>1333</v>
      </c>
      <c r="C186" s="325" t="s">
        <v>1220</v>
      </c>
    </row>
    <row r="187" spans="1:3" x14ac:dyDescent="0.25">
      <c r="A187" s="325" t="s">
        <v>732</v>
      </c>
      <c r="B187" s="326" t="s">
        <v>1333</v>
      </c>
      <c r="C187" s="325" t="s">
        <v>823</v>
      </c>
    </row>
    <row r="188" spans="1:3" x14ac:dyDescent="0.25">
      <c r="A188" s="325" t="s">
        <v>732</v>
      </c>
      <c r="B188" s="326" t="s">
        <v>1333</v>
      </c>
      <c r="C188" s="325" t="s">
        <v>824</v>
      </c>
    </row>
    <row r="189" spans="1:3" x14ac:dyDescent="0.25">
      <c r="A189" s="325" t="s">
        <v>732</v>
      </c>
      <c r="B189" s="326" t="s">
        <v>1333</v>
      </c>
      <c r="C189" s="325" t="s">
        <v>825</v>
      </c>
    </row>
    <row r="190" spans="1:3" x14ac:dyDescent="0.25">
      <c r="A190" s="325" t="s">
        <v>732</v>
      </c>
      <c r="B190" s="326" t="s">
        <v>1333</v>
      </c>
      <c r="C190" s="325" t="s">
        <v>1223</v>
      </c>
    </row>
    <row r="191" spans="1:3" x14ac:dyDescent="0.25">
      <c r="A191" s="325" t="s">
        <v>732</v>
      </c>
      <c r="B191" s="326" t="s">
        <v>1333</v>
      </c>
      <c r="C191" s="325" t="s">
        <v>826</v>
      </c>
    </row>
    <row r="192" spans="1:3" x14ac:dyDescent="0.25">
      <c r="A192" s="325" t="s">
        <v>732</v>
      </c>
      <c r="B192" s="326" t="s">
        <v>1333</v>
      </c>
      <c r="C192" s="325" t="s">
        <v>827</v>
      </c>
    </row>
    <row r="193" spans="1:3" x14ac:dyDescent="0.25">
      <c r="A193" s="325" t="s">
        <v>732</v>
      </c>
      <c r="B193" s="326" t="s">
        <v>1333</v>
      </c>
      <c r="C193" s="325" t="s">
        <v>828</v>
      </c>
    </row>
    <row r="194" spans="1:3" x14ac:dyDescent="0.25">
      <c r="A194" s="325" t="s">
        <v>732</v>
      </c>
      <c r="B194" s="326" t="s">
        <v>1333</v>
      </c>
      <c r="C194" s="325" t="s">
        <v>829</v>
      </c>
    </row>
    <row r="195" spans="1:3" x14ac:dyDescent="0.25">
      <c r="A195" s="325" t="s">
        <v>732</v>
      </c>
      <c r="B195" s="326" t="s">
        <v>1333</v>
      </c>
      <c r="C195" s="325" t="s">
        <v>1229</v>
      </c>
    </row>
    <row r="196" spans="1:3" x14ac:dyDescent="0.25">
      <c r="A196" s="325" t="s">
        <v>732</v>
      </c>
      <c r="B196" s="326" t="s">
        <v>1333</v>
      </c>
      <c r="C196" s="325" t="s">
        <v>830</v>
      </c>
    </row>
    <row r="197" spans="1:3" x14ac:dyDescent="0.25">
      <c r="A197" s="325" t="s">
        <v>732</v>
      </c>
      <c r="B197" s="326" t="s">
        <v>1333</v>
      </c>
      <c r="C197" s="325" t="s">
        <v>831</v>
      </c>
    </row>
    <row r="198" spans="1:3" x14ac:dyDescent="0.25">
      <c r="A198" s="325" t="s">
        <v>732</v>
      </c>
      <c r="B198" s="326" t="s">
        <v>1333</v>
      </c>
      <c r="C198" s="325" t="s">
        <v>832</v>
      </c>
    </row>
    <row r="199" spans="1:3" x14ac:dyDescent="0.25">
      <c r="A199" s="325" t="s">
        <v>732</v>
      </c>
      <c r="B199" s="326" t="s">
        <v>1333</v>
      </c>
      <c r="C199" s="325" t="s">
        <v>833</v>
      </c>
    </row>
    <row r="200" spans="1:3" x14ac:dyDescent="0.25">
      <c r="A200" s="325" t="s">
        <v>732</v>
      </c>
      <c r="B200" s="326" t="s">
        <v>1333</v>
      </c>
      <c r="C200" s="325" t="s">
        <v>1231</v>
      </c>
    </row>
    <row r="201" spans="1:3" x14ac:dyDescent="0.25">
      <c r="A201" s="325" t="s">
        <v>732</v>
      </c>
      <c r="B201" s="326" t="s">
        <v>1333</v>
      </c>
      <c r="C201" s="325" t="s">
        <v>1232</v>
      </c>
    </row>
    <row r="202" spans="1:3" x14ac:dyDescent="0.25">
      <c r="A202" s="325" t="s">
        <v>732</v>
      </c>
      <c r="B202" s="326" t="s">
        <v>1333</v>
      </c>
      <c r="C202" s="325" t="s">
        <v>1233</v>
      </c>
    </row>
    <row r="203" spans="1:3" x14ac:dyDescent="0.25">
      <c r="A203" s="325" t="s">
        <v>732</v>
      </c>
      <c r="B203" s="326" t="s">
        <v>1333</v>
      </c>
      <c r="C203" s="325" t="s">
        <v>834</v>
      </c>
    </row>
    <row r="204" spans="1:3" x14ac:dyDescent="0.25">
      <c r="A204" s="325" t="s">
        <v>732</v>
      </c>
      <c r="B204" s="326" t="s">
        <v>1333</v>
      </c>
      <c r="C204" s="325" t="s">
        <v>835</v>
      </c>
    </row>
    <row r="205" spans="1:3" x14ac:dyDescent="0.25">
      <c r="A205" s="325" t="s">
        <v>732</v>
      </c>
      <c r="B205" s="326" t="s">
        <v>1333</v>
      </c>
      <c r="C205" s="325" t="s">
        <v>1235</v>
      </c>
    </row>
    <row r="206" spans="1:3" x14ac:dyDescent="0.25">
      <c r="A206" s="325" t="s">
        <v>732</v>
      </c>
      <c r="B206" s="326" t="s">
        <v>1333</v>
      </c>
      <c r="C206" s="325" t="s">
        <v>836</v>
      </c>
    </row>
    <row r="207" spans="1:3" x14ac:dyDescent="0.25">
      <c r="A207" s="325" t="s">
        <v>732</v>
      </c>
      <c r="B207" s="326" t="s">
        <v>1333</v>
      </c>
      <c r="C207" s="325" t="s">
        <v>837</v>
      </c>
    </row>
    <row r="208" spans="1:3" x14ac:dyDescent="0.25">
      <c r="A208" s="325" t="s">
        <v>732</v>
      </c>
      <c r="B208" s="326" t="s">
        <v>1333</v>
      </c>
      <c r="C208" s="325" t="s">
        <v>838</v>
      </c>
    </row>
    <row r="209" spans="1:3" x14ac:dyDescent="0.25">
      <c r="A209" s="325" t="s">
        <v>732</v>
      </c>
      <c r="B209" s="326" t="s">
        <v>1333</v>
      </c>
      <c r="C209" s="325" t="s">
        <v>839</v>
      </c>
    </row>
    <row r="210" spans="1:3" x14ac:dyDescent="0.25">
      <c r="A210" s="325" t="s">
        <v>732</v>
      </c>
      <c r="B210" s="326" t="s">
        <v>1333</v>
      </c>
      <c r="C210" s="325" t="s">
        <v>840</v>
      </c>
    </row>
    <row r="211" spans="1:3" x14ac:dyDescent="0.25">
      <c r="A211" s="325" t="s">
        <v>732</v>
      </c>
      <c r="B211" s="326" t="s">
        <v>1333</v>
      </c>
      <c r="C211" s="325" t="s">
        <v>841</v>
      </c>
    </row>
    <row r="212" spans="1:3" x14ac:dyDescent="0.25">
      <c r="A212" s="325" t="s">
        <v>732</v>
      </c>
      <c r="B212" s="326" t="s">
        <v>1333</v>
      </c>
      <c r="C212" s="325" t="s">
        <v>1236</v>
      </c>
    </row>
    <row r="213" spans="1:3" x14ac:dyDescent="0.25">
      <c r="A213" s="325" t="s">
        <v>732</v>
      </c>
      <c r="B213" s="326" t="s">
        <v>1333</v>
      </c>
      <c r="C213" s="325" t="s">
        <v>842</v>
      </c>
    </row>
    <row r="214" spans="1:3" x14ac:dyDescent="0.25">
      <c r="A214" s="325" t="s">
        <v>732</v>
      </c>
      <c r="B214" s="326" t="s">
        <v>1333</v>
      </c>
      <c r="C214" s="325" t="s">
        <v>1237</v>
      </c>
    </row>
    <row r="215" spans="1:3" x14ac:dyDescent="0.25">
      <c r="A215" s="325" t="s">
        <v>732</v>
      </c>
      <c r="B215" s="326" t="s">
        <v>1333</v>
      </c>
      <c r="C215" s="325" t="s">
        <v>843</v>
      </c>
    </row>
    <row r="216" spans="1:3" x14ac:dyDescent="0.25">
      <c r="A216" s="325" t="s">
        <v>732</v>
      </c>
      <c r="B216" s="326" t="s">
        <v>1333</v>
      </c>
      <c r="C216" s="325" t="s">
        <v>844</v>
      </c>
    </row>
    <row r="217" spans="1:3" x14ac:dyDescent="0.25">
      <c r="A217" s="325" t="s">
        <v>732</v>
      </c>
      <c r="B217" s="326" t="s">
        <v>1333</v>
      </c>
      <c r="C217" s="325" t="s">
        <v>1238</v>
      </c>
    </row>
    <row r="218" spans="1:3" x14ac:dyDescent="0.25">
      <c r="A218" s="325" t="s">
        <v>732</v>
      </c>
      <c r="B218" s="326" t="s">
        <v>1333</v>
      </c>
      <c r="C218" s="325" t="s">
        <v>1240</v>
      </c>
    </row>
    <row r="219" spans="1:3" x14ac:dyDescent="0.25">
      <c r="A219" s="325" t="s">
        <v>732</v>
      </c>
      <c r="B219" s="326" t="s">
        <v>1333</v>
      </c>
      <c r="C219" s="325" t="s">
        <v>845</v>
      </c>
    </row>
    <row r="220" spans="1:3" x14ac:dyDescent="0.25">
      <c r="A220" s="325" t="s">
        <v>732</v>
      </c>
      <c r="B220" s="326" t="s">
        <v>1333</v>
      </c>
      <c r="C220" s="325" t="s">
        <v>793</v>
      </c>
    </row>
    <row r="221" spans="1:3" x14ac:dyDescent="0.25">
      <c r="A221" s="325" t="s">
        <v>732</v>
      </c>
      <c r="B221" s="326" t="s">
        <v>1333</v>
      </c>
      <c r="C221" s="325" t="s">
        <v>846</v>
      </c>
    </row>
    <row r="222" spans="1:3" x14ac:dyDescent="0.25">
      <c r="A222" s="325" t="s">
        <v>732</v>
      </c>
      <c r="B222" s="326" t="s">
        <v>1333</v>
      </c>
      <c r="C222" s="325" t="s">
        <v>1246</v>
      </c>
    </row>
    <row r="223" spans="1:3" x14ac:dyDescent="0.25">
      <c r="A223" s="325" t="s">
        <v>732</v>
      </c>
      <c r="B223" s="326" t="s">
        <v>1333</v>
      </c>
      <c r="C223" s="325" t="s">
        <v>847</v>
      </c>
    </row>
    <row r="224" spans="1:3" x14ac:dyDescent="0.25">
      <c r="A224" s="325" t="s">
        <v>732</v>
      </c>
      <c r="B224" s="326" t="s">
        <v>1333</v>
      </c>
      <c r="C224" s="325" t="s">
        <v>848</v>
      </c>
    </row>
    <row r="225" spans="1:3" x14ac:dyDescent="0.25">
      <c r="A225" s="325" t="s">
        <v>732</v>
      </c>
      <c r="B225" s="326" t="s">
        <v>1333</v>
      </c>
      <c r="C225" s="325" t="s">
        <v>1247</v>
      </c>
    </row>
    <row r="226" spans="1:3" x14ac:dyDescent="0.25">
      <c r="A226" s="325" t="s">
        <v>732</v>
      </c>
      <c r="B226" s="326" t="s">
        <v>1333</v>
      </c>
      <c r="C226" s="325" t="s">
        <v>849</v>
      </c>
    </row>
    <row r="227" spans="1:3" x14ac:dyDescent="0.25">
      <c r="A227" s="325" t="s">
        <v>732</v>
      </c>
      <c r="B227" s="326" t="s">
        <v>1333</v>
      </c>
      <c r="C227" s="325" t="s">
        <v>1248</v>
      </c>
    </row>
    <row r="228" spans="1:3" x14ac:dyDescent="0.25">
      <c r="A228" s="325" t="s">
        <v>732</v>
      </c>
      <c r="B228" s="326" t="s">
        <v>1333</v>
      </c>
      <c r="C228" s="325" t="s">
        <v>850</v>
      </c>
    </row>
    <row r="229" spans="1:3" x14ac:dyDescent="0.25">
      <c r="A229" s="325" t="s">
        <v>732</v>
      </c>
      <c r="B229" s="326" t="s">
        <v>1333</v>
      </c>
      <c r="C229" s="325" t="s">
        <v>851</v>
      </c>
    </row>
    <row r="230" spans="1:3" x14ac:dyDescent="0.25">
      <c r="A230" s="325" t="s">
        <v>732</v>
      </c>
      <c r="B230" s="326" t="s">
        <v>1333</v>
      </c>
      <c r="C230" s="325" t="s">
        <v>852</v>
      </c>
    </row>
    <row r="231" spans="1:3" x14ac:dyDescent="0.25">
      <c r="A231" s="325" t="s">
        <v>732</v>
      </c>
      <c r="B231" s="326" t="s">
        <v>1333</v>
      </c>
      <c r="C231" s="325" t="s">
        <v>853</v>
      </c>
    </row>
    <row r="232" spans="1:3" x14ac:dyDescent="0.25">
      <c r="A232" s="325" t="s">
        <v>732</v>
      </c>
      <c r="B232" s="326" t="s">
        <v>1333</v>
      </c>
      <c r="C232" s="325" t="s">
        <v>854</v>
      </c>
    </row>
    <row r="233" spans="1:3" x14ac:dyDescent="0.25">
      <c r="A233" s="325" t="s">
        <v>732</v>
      </c>
      <c r="B233" s="326" t="s">
        <v>1333</v>
      </c>
      <c r="C233" s="325" t="s">
        <v>855</v>
      </c>
    </row>
    <row r="234" spans="1:3" x14ac:dyDescent="0.25">
      <c r="A234" s="325" t="s">
        <v>732</v>
      </c>
      <c r="B234" s="326" t="s">
        <v>1333</v>
      </c>
      <c r="C234" s="325" t="s">
        <v>856</v>
      </c>
    </row>
    <row r="235" spans="1:3" x14ac:dyDescent="0.25">
      <c r="A235" s="325" t="s">
        <v>732</v>
      </c>
      <c r="B235" s="326" t="s">
        <v>1333</v>
      </c>
      <c r="C235" s="325" t="s">
        <v>857</v>
      </c>
    </row>
    <row r="236" spans="1:3" x14ac:dyDescent="0.25">
      <c r="A236" s="325" t="s">
        <v>732</v>
      </c>
      <c r="B236" s="326" t="s">
        <v>1333</v>
      </c>
      <c r="C236" s="325" t="s">
        <v>858</v>
      </c>
    </row>
    <row r="237" spans="1:3" x14ac:dyDescent="0.25">
      <c r="A237" s="325" t="s">
        <v>732</v>
      </c>
      <c r="B237" s="326" t="s">
        <v>1333</v>
      </c>
      <c r="C237" s="325" t="s">
        <v>859</v>
      </c>
    </row>
    <row r="238" spans="1:3" x14ac:dyDescent="0.25">
      <c r="A238" s="325" t="s">
        <v>732</v>
      </c>
      <c r="B238" s="326" t="s">
        <v>1333</v>
      </c>
      <c r="C238" s="325" t="s">
        <v>860</v>
      </c>
    </row>
    <row r="239" spans="1:3" x14ac:dyDescent="0.25">
      <c r="A239" s="325" t="s">
        <v>732</v>
      </c>
      <c r="B239" s="326" t="s">
        <v>1333</v>
      </c>
      <c r="C239" s="325" t="s">
        <v>861</v>
      </c>
    </row>
    <row r="240" spans="1:3" x14ac:dyDescent="0.25">
      <c r="A240" s="325" t="s">
        <v>732</v>
      </c>
      <c r="B240" s="326" t="s">
        <v>1333</v>
      </c>
      <c r="C240" s="325" t="s">
        <v>862</v>
      </c>
    </row>
    <row r="241" spans="1:3" x14ac:dyDescent="0.25">
      <c r="A241" s="325" t="s">
        <v>732</v>
      </c>
      <c r="B241" s="326" t="s">
        <v>1333</v>
      </c>
      <c r="C241" s="325" t="s">
        <v>863</v>
      </c>
    </row>
    <row r="242" spans="1:3" x14ac:dyDescent="0.25">
      <c r="A242" s="325" t="s">
        <v>732</v>
      </c>
      <c r="B242" s="326" t="s">
        <v>1333</v>
      </c>
      <c r="C242" s="325" t="s">
        <v>1255</v>
      </c>
    </row>
    <row r="243" spans="1:3" x14ac:dyDescent="0.25">
      <c r="A243" s="325" t="s">
        <v>732</v>
      </c>
      <c r="B243" s="326" t="s">
        <v>1333</v>
      </c>
      <c r="C243" s="325" t="s">
        <v>864</v>
      </c>
    </row>
    <row r="244" spans="1:3" x14ac:dyDescent="0.25">
      <c r="A244" s="325" t="s">
        <v>732</v>
      </c>
      <c r="B244" s="326" t="s">
        <v>1333</v>
      </c>
      <c r="C244" s="325" t="s">
        <v>865</v>
      </c>
    </row>
    <row r="245" spans="1:3" x14ac:dyDescent="0.25">
      <c r="A245" s="325" t="s">
        <v>732</v>
      </c>
      <c r="B245" s="326" t="s">
        <v>1333</v>
      </c>
      <c r="C245" s="325" t="s">
        <v>866</v>
      </c>
    </row>
    <row r="246" spans="1:3" x14ac:dyDescent="0.25">
      <c r="A246" s="325" t="s">
        <v>732</v>
      </c>
      <c r="B246" s="326" t="s">
        <v>1333</v>
      </c>
      <c r="C246" s="325" t="s">
        <v>867</v>
      </c>
    </row>
    <row r="247" spans="1:3" x14ac:dyDescent="0.25">
      <c r="A247" s="325" t="s">
        <v>732</v>
      </c>
      <c r="B247" s="326" t="s">
        <v>1333</v>
      </c>
      <c r="C247" s="325" t="s">
        <v>868</v>
      </c>
    </row>
    <row r="248" spans="1:3" x14ac:dyDescent="0.25">
      <c r="A248" s="325" t="s">
        <v>732</v>
      </c>
      <c r="B248" s="326" t="s">
        <v>1333</v>
      </c>
      <c r="C248" s="325" t="s">
        <v>869</v>
      </c>
    </row>
    <row r="249" spans="1:3" x14ac:dyDescent="0.25">
      <c r="A249" s="325" t="s">
        <v>732</v>
      </c>
      <c r="B249" s="326" t="s">
        <v>1333</v>
      </c>
      <c r="C249" s="325" t="s">
        <v>870</v>
      </c>
    </row>
    <row r="250" spans="1:3" x14ac:dyDescent="0.25">
      <c r="A250" s="325" t="s">
        <v>732</v>
      </c>
      <c r="B250" s="326" t="s">
        <v>1333</v>
      </c>
      <c r="C250" s="325" t="s">
        <v>871</v>
      </c>
    </row>
    <row r="251" spans="1:3" x14ac:dyDescent="0.25">
      <c r="A251" s="325" t="s">
        <v>732</v>
      </c>
      <c r="B251" s="326" t="s">
        <v>1333</v>
      </c>
      <c r="C251" s="325" t="s">
        <v>872</v>
      </c>
    </row>
    <row r="252" spans="1:3" x14ac:dyDescent="0.25">
      <c r="A252" s="325" t="s">
        <v>732</v>
      </c>
      <c r="B252" s="326" t="s">
        <v>1333</v>
      </c>
      <c r="C252" s="325" t="s">
        <v>873</v>
      </c>
    </row>
    <row r="253" spans="1:3" x14ac:dyDescent="0.25">
      <c r="A253" s="325" t="s">
        <v>732</v>
      </c>
      <c r="B253" s="326" t="s">
        <v>1333</v>
      </c>
      <c r="C253" s="325" t="s">
        <v>874</v>
      </c>
    </row>
    <row r="254" spans="1:3" x14ac:dyDescent="0.25">
      <c r="A254" s="321" t="s">
        <v>732</v>
      </c>
      <c r="B254" s="326" t="s">
        <v>1333</v>
      </c>
      <c r="C254" s="321" t="s">
        <v>875</v>
      </c>
    </row>
    <row r="255" spans="1:3" x14ac:dyDescent="0.25">
      <c r="A255" s="325" t="s">
        <v>732</v>
      </c>
      <c r="B255" s="326" t="s">
        <v>1333</v>
      </c>
      <c r="C255" s="327" t="s">
        <v>876</v>
      </c>
    </row>
    <row r="256" spans="1:3" x14ac:dyDescent="0.25">
      <c r="A256" s="325" t="s">
        <v>732</v>
      </c>
      <c r="B256" s="326" t="s">
        <v>1333</v>
      </c>
      <c r="C256" s="327" t="s">
        <v>1295</v>
      </c>
    </row>
    <row r="257" spans="1:3" x14ac:dyDescent="0.25">
      <c r="A257" s="325" t="s">
        <v>732</v>
      </c>
      <c r="B257" s="326" t="s">
        <v>1333</v>
      </c>
      <c r="C257" s="325" t="s">
        <v>1296</v>
      </c>
    </row>
    <row r="258" spans="1:3" x14ac:dyDescent="0.25">
      <c r="A258" s="325" t="s">
        <v>732</v>
      </c>
      <c r="B258" s="326" t="s">
        <v>1333</v>
      </c>
      <c r="C258" s="325" t="s">
        <v>878</v>
      </c>
    </row>
    <row r="259" spans="1:3" x14ac:dyDescent="0.25">
      <c r="A259" s="325" t="s">
        <v>732</v>
      </c>
      <c r="B259" s="326" t="s">
        <v>1333</v>
      </c>
      <c r="C259" s="325" t="s">
        <v>879</v>
      </c>
    </row>
    <row r="260" spans="1:3" x14ac:dyDescent="0.25">
      <c r="A260" s="325" t="s">
        <v>732</v>
      </c>
      <c r="B260" s="326" t="s">
        <v>1333</v>
      </c>
      <c r="C260" s="325" t="s">
        <v>1297</v>
      </c>
    </row>
    <row r="261" spans="1:3" x14ac:dyDescent="0.25">
      <c r="A261" s="325" t="s">
        <v>732</v>
      </c>
      <c r="B261" s="326" t="s">
        <v>1333</v>
      </c>
      <c r="C261" s="325" t="s">
        <v>1294</v>
      </c>
    </row>
    <row r="262" spans="1:3" x14ac:dyDescent="0.25">
      <c r="A262" s="325" t="s">
        <v>1187</v>
      </c>
      <c r="B262" s="326" t="s">
        <v>1333</v>
      </c>
      <c r="C262" s="321" t="s">
        <v>1298</v>
      </c>
    </row>
    <row r="263" spans="1:3" x14ac:dyDescent="0.25">
      <c r="A263" s="325" t="s">
        <v>732</v>
      </c>
      <c r="B263" s="326" t="s">
        <v>1333</v>
      </c>
      <c r="C263" s="325" t="s">
        <v>880</v>
      </c>
    </row>
    <row r="264" spans="1:3" x14ac:dyDescent="0.25">
      <c r="A264" s="325" t="s">
        <v>732</v>
      </c>
      <c r="B264" s="326" t="s">
        <v>1333</v>
      </c>
      <c r="C264" s="325" t="s">
        <v>881</v>
      </c>
    </row>
    <row r="265" spans="1:3" x14ac:dyDescent="0.25">
      <c r="A265" s="325" t="s">
        <v>732</v>
      </c>
      <c r="B265" s="326" t="s">
        <v>1333</v>
      </c>
      <c r="C265" s="325" t="s">
        <v>882</v>
      </c>
    </row>
    <row r="266" spans="1:3" x14ac:dyDescent="0.25">
      <c r="A266" s="325" t="s">
        <v>732</v>
      </c>
      <c r="B266" s="326" t="s">
        <v>1333</v>
      </c>
      <c r="C266" s="325" t="s">
        <v>883</v>
      </c>
    </row>
    <row r="267" spans="1:3" x14ac:dyDescent="0.25">
      <c r="A267" s="325" t="s">
        <v>732</v>
      </c>
      <c r="B267" s="326" t="s">
        <v>1333</v>
      </c>
      <c r="C267" s="325" t="s">
        <v>884</v>
      </c>
    </row>
    <row r="268" spans="1:3" x14ac:dyDescent="0.25">
      <c r="A268" s="325" t="s">
        <v>732</v>
      </c>
      <c r="B268" s="326" t="s">
        <v>1333</v>
      </c>
      <c r="C268" s="325" t="s">
        <v>1301</v>
      </c>
    </row>
    <row r="269" spans="1:3" x14ac:dyDescent="0.25">
      <c r="A269" s="325" t="s">
        <v>732</v>
      </c>
      <c r="B269" s="326" t="s">
        <v>1333</v>
      </c>
      <c r="C269" s="325" t="s">
        <v>1303</v>
      </c>
    </row>
    <row r="270" spans="1:3" x14ac:dyDescent="0.25">
      <c r="A270" s="325" t="s">
        <v>732</v>
      </c>
      <c r="B270" s="326" t="s">
        <v>1333</v>
      </c>
      <c r="C270" s="325" t="s">
        <v>885</v>
      </c>
    </row>
    <row r="271" spans="1:3" x14ac:dyDescent="0.25">
      <c r="A271" s="325" t="s">
        <v>732</v>
      </c>
      <c r="B271" s="326" t="s">
        <v>1333</v>
      </c>
      <c r="C271" s="325" t="s">
        <v>1306</v>
      </c>
    </row>
    <row r="272" spans="1:3" x14ac:dyDescent="0.25">
      <c r="A272" s="325" t="s">
        <v>732</v>
      </c>
      <c r="B272" s="326" t="s">
        <v>1333</v>
      </c>
      <c r="C272" s="328" t="s">
        <v>1308</v>
      </c>
    </row>
    <row r="273" spans="1:3" x14ac:dyDescent="0.25">
      <c r="A273" s="325" t="s">
        <v>732</v>
      </c>
      <c r="B273" s="326" t="s">
        <v>1333</v>
      </c>
      <c r="C273" s="325" t="s">
        <v>886</v>
      </c>
    </row>
    <row r="274" spans="1:3" x14ac:dyDescent="0.25">
      <c r="A274" s="325" t="s">
        <v>732</v>
      </c>
      <c r="B274" s="326" t="s">
        <v>1333</v>
      </c>
      <c r="C274" s="325" t="s">
        <v>1289</v>
      </c>
    </row>
    <row r="275" spans="1:3" x14ac:dyDescent="0.25">
      <c r="A275" s="325" t="s">
        <v>732</v>
      </c>
      <c r="B275" s="326" t="s">
        <v>1333</v>
      </c>
      <c r="C275" s="325" t="s">
        <v>736</v>
      </c>
    </row>
    <row r="276" spans="1:3" x14ac:dyDescent="0.25">
      <c r="A276" s="325" t="s">
        <v>732</v>
      </c>
      <c r="B276" s="326" t="s">
        <v>1333</v>
      </c>
      <c r="C276" s="325" t="s">
        <v>887</v>
      </c>
    </row>
    <row r="277" spans="1:3" x14ac:dyDescent="0.25">
      <c r="A277" s="325" t="s">
        <v>732</v>
      </c>
      <c r="B277" s="326" t="s">
        <v>1333</v>
      </c>
      <c r="C277" s="325" t="s">
        <v>888</v>
      </c>
    </row>
    <row r="278" spans="1:3" x14ac:dyDescent="0.25">
      <c r="A278" s="325" t="s">
        <v>732</v>
      </c>
      <c r="B278" s="326" t="s">
        <v>1333</v>
      </c>
      <c r="C278" s="325" t="s">
        <v>889</v>
      </c>
    </row>
    <row r="279" spans="1:3" x14ac:dyDescent="0.25">
      <c r="A279" s="325" t="s">
        <v>732</v>
      </c>
      <c r="B279" s="326" t="s">
        <v>1333</v>
      </c>
      <c r="C279" s="325" t="s">
        <v>1288</v>
      </c>
    </row>
    <row r="280" spans="1:3" x14ac:dyDescent="0.25">
      <c r="A280" s="325" t="s">
        <v>732</v>
      </c>
      <c r="B280" s="326" t="s">
        <v>1333</v>
      </c>
      <c r="C280" s="325" t="s">
        <v>890</v>
      </c>
    </row>
    <row r="281" spans="1:3" x14ac:dyDescent="0.25">
      <c r="A281" s="325" t="s">
        <v>732</v>
      </c>
      <c r="B281" s="326" t="s">
        <v>1333</v>
      </c>
      <c r="C281" s="325" t="s">
        <v>1287</v>
      </c>
    </row>
    <row r="282" spans="1:3" x14ac:dyDescent="0.25">
      <c r="A282" s="325" t="s">
        <v>732</v>
      </c>
      <c r="B282" s="326" t="s">
        <v>1333</v>
      </c>
      <c r="C282" s="325" t="s">
        <v>891</v>
      </c>
    </row>
    <row r="283" spans="1:3" x14ac:dyDescent="0.25">
      <c r="A283" s="325" t="s">
        <v>732</v>
      </c>
      <c r="B283" s="326" t="s">
        <v>1333</v>
      </c>
      <c r="C283" s="325" t="s">
        <v>892</v>
      </c>
    </row>
    <row r="284" spans="1:3" x14ac:dyDescent="0.25">
      <c r="A284" s="325" t="s">
        <v>732</v>
      </c>
      <c r="B284" s="326" t="s">
        <v>1333</v>
      </c>
      <c r="C284" s="325" t="s">
        <v>893</v>
      </c>
    </row>
    <row r="285" spans="1:3" x14ac:dyDescent="0.25">
      <c r="A285" s="325" t="s">
        <v>732</v>
      </c>
      <c r="B285" s="326" t="s">
        <v>1333</v>
      </c>
      <c r="C285" s="325" t="s">
        <v>894</v>
      </c>
    </row>
    <row r="286" spans="1:3" x14ac:dyDescent="0.25">
      <c r="A286" s="325" t="s">
        <v>732</v>
      </c>
      <c r="B286" s="326" t="s">
        <v>1333</v>
      </c>
      <c r="C286" s="325" t="s">
        <v>895</v>
      </c>
    </row>
    <row r="287" spans="1:3" x14ac:dyDescent="0.25">
      <c r="A287" s="325" t="s">
        <v>732</v>
      </c>
      <c r="B287" s="326" t="s">
        <v>1333</v>
      </c>
      <c r="C287" s="325" t="s">
        <v>896</v>
      </c>
    </row>
    <row r="288" spans="1:3" x14ac:dyDescent="0.25">
      <c r="A288" s="325" t="s">
        <v>732</v>
      </c>
      <c r="B288" s="326" t="s">
        <v>1333</v>
      </c>
      <c r="C288" s="325" t="s">
        <v>897</v>
      </c>
    </row>
    <row r="289" spans="1:3" x14ac:dyDescent="0.25">
      <c r="A289" s="325" t="s">
        <v>732</v>
      </c>
      <c r="B289" s="326" t="s">
        <v>1333</v>
      </c>
      <c r="C289" s="325" t="s">
        <v>898</v>
      </c>
    </row>
    <row r="290" spans="1:3" x14ac:dyDescent="0.25">
      <c r="A290" s="325" t="s">
        <v>732</v>
      </c>
      <c r="B290" s="326" t="s">
        <v>1333</v>
      </c>
      <c r="C290" s="325" t="s">
        <v>899</v>
      </c>
    </row>
    <row r="291" spans="1:3" x14ac:dyDescent="0.25">
      <c r="A291" s="325" t="s">
        <v>732</v>
      </c>
      <c r="B291" s="326" t="s">
        <v>1333</v>
      </c>
      <c r="C291" s="325" t="s">
        <v>900</v>
      </c>
    </row>
    <row r="292" spans="1:3" x14ac:dyDescent="0.25">
      <c r="A292" s="325" t="s">
        <v>732</v>
      </c>
      <c r="B292" s="326" t="s">
        <v>1333</v>
      </c>
      <c r="C292" s="325" t="s">
        <v>901</v>
      </c>
    </row>
    <row r="293" spans="1:3" x14ac:dyDescent="0.25">
      <c r="A293" s="325" t="s">
        <v>732</v>
      </c>
      <c r="B293" s="326" t="s">
        <v>1333</v>
      </c>
      <c r="C293" s="325" t="s">
        <v>877</v>
      </c>
    </row>
    <row r="294" spans="1:3" x14ac:dyDescent="0.25">
      <c r="A294" s="325" t="s">
        <v>732</v>
      </c>
      <c r="B294" s="326" t="s">
        <v>1333</v>
      </c>
      <c r="C294" s="325" t="s">
        <v>1286</v>
      </c>
    </row>
    <row r="295" spans="1:3" x14ac:dyDescent="0.25">
      <c r="A295" s="325" t="s">
        <v>732</v>
      </c>
      <c r="B295" s="326" t="s">
        <v>1333</v>
      </c>
      <c r="C295" s="325" t="s">
        <v>902</v>
      </c>
    </row>
    <row r="296" spans="1:3" x14ac:dyDescent="0.25">
      <c r="A296" s="325" t="s">
        <v>732</v>
      </c>
      <c r="B296" s="326" t="s">
        <v>1333</v>
      </c>
      <c r="C296" s="325" t="s">
        <v>903</v>
      </c>
    </row>
    <row r="297" spans="1:3" x14ac:dyDescent="0.25">
      <c r="A297" s="325" t="s">
        <v>732</v>
      </c>
      <c r="B297" s="326" t="s">
        <v>1333</v>
      </c>
      <c r="C297" s="325" t="s">
        <v>1292</v>
      </c>
    </row>
    <row r="298" spans="1:3" x14ac:dyDescent="0.25">
      <c r="A298" s="325" t="s">
        <v>732</v>
      </c>
      <c r="B298" s="326" t="s">
        <v>1333</v>
      </c>
      <c r="C298" s="325" t="s">
        <v>904</v>
      </c>
    </row>
    <row r="299" spans="1:3" x14ac:dyDescent="0.25">
      <c r="A299" s="325" t="s">
        <v>732</v>
      </c>
      <c r="B299" s="326" t="s">
        <v>1333</v>
      </c>
      <c r="C299" s="325" t="s">
        <v>1293</v>
      </c>
    </row>
    <row r="300" spans="1:3" x14ac:dyDescent="0.25">
      <c r="A300" s="325" t="s">
        <v>732</v>
      </c>
      <c r="B300" s="326" t="s">
        <v>1333</v>
      </c>
      <c r="C300" s="325" t="s">
        <v>905</v>
      </c>
    </row>
    <row r="301" spans="1:3" x14ac:dyDescent="0.25">
      <c r="A301" s="325" t="s">
        <v>732</v>
      </c>
      <c r="B301" s="326" t="s">
        <v>1333</v>
      </c>
      <c r="C301" s="325" t="s">
        <v>906</v>
      </c>
    </row>
    <row r="302" spans="1:3" x14ac:dyDescent="0.25">
      <c r="A302" s="325" t="s">
        <v>732</v>
      </c>
      <c r="B302" s="326" t="s">
        <v>1333</v>
      </c>
      <c r="C302" s="325" t="s">
        <v>907</v>
      </c>
    </row>
    <row r="303" spans="1:3" x14ac:dyDescent="0.25">
      <c r="A303" s="325" t="s">
        <v>732</v>
      </c>
      <c r="B303" s="326" t="s">
        <v>1333</v>
      </c>
      <c r="C303" s="325" t="s">
        <v>908</v>
      </c>
    </row>
    <row r="304" spans="1:3" x14ac:dyDescent="0.25">
      <c r="A304" s="325" t="s">
        <v>1187</v>
      </c>
      <c r="B304" s="326" t="s">
        <v>1333</v>
      </c>
      <c r="C304" s="325" t="s">
        <v>909</v>
      </c>
    </row>
    <row r="305" spans="1:3" x14ac:dyDescent="0.25">
      <c r="A305" s="325" t="s">
        <v>1187</v>
      </c>
      <c r="B305" s="326" t="s">
        <v>1333</v>
      </c>
      <c r="C305" s="325" t="s">
        <v>910</v>
      </c>
    </row>
    <row r="306" spans="1:3" x14ac:dyDescent="0.25">
      <c r="A306" s="325" t="s">
        <v>1187</v>
      </c>
      <c r="B306" s="326" t="s">
        <v>1333</v>
      </c>
      <c r="C306" s="325" t="s">
        <v>911</v>
      </c>
    </row>
    <row r="307" spans="1:3" x14ac:dyDescent="0.25">
      <c r="A307" s="325" t="s">
        <v>798</v>
      </c>
      <c r="B307" s="326" t="s">
        <v>1333</v>
      </c>
      <c r="C307" s="325" t="s">
        <v>912</v>
      </c>
    </row>
    <row r="308" spans="1:3" x14ac:dyDescent="0.25">
      <c r="A308" s="325" t="s">
        <v>1187</v>
      </c>
      <c r="B308" s="326" t="s">
        <v>1333</v>
      </c>
      <c r="C308" s="325" t="s">
        <v>913</v>
      </c>
    </row>
    <row r="309" spans="1:3" x14ac:dyDescent="0.25">
      <c r="A309" s="325" t="s">
        <v>1187</v>
      </c>
      <c r="B309" s="326" t="s">
        <v>1333</v>
      </c>
      <c r="C309" s="325" t="s">
        <v>914</v>
      </c>
    </row>
    <row r="310" spans="1:3" x14ac:dyDescent="0.25">
      <c r="A310" s="325" t="s">
        <v>1187</v>
      </c>
      <c r="B310" s="326" t="s">
        <v>1333</v>
      </c>
      <c r="C310" s="325" t="s">
        <v>915</v>
      </c>
    </row>
    <row r="311" spans="1:3" x14ac:dyDescent="0.25">
      <c r="A311" s="325" t="s">
        <v>1187</v>
      </c>
      <c r="B311" s="326" t="s">
        <v>1333</v>
      </c>
      <c r="C311" s="325" t="s">
        <v>916</v>
      </c>
    </row>
    <row r="312" spans="1:3" x14ac:dyDescent="0.25">
      <c r="A312" s="325" t="s">
        <v>1187</v>
      </c>
      <c r="B312" s="326" t="s">
        <v>1334</v>
      </c>
      <c r="C312" s="325" t="s">
        <v>917</v>
      </c>
    </row>
    <row r="313" spans="1:3" x14ac:dyDescent="0.25">
      <c r="A313" s="325" t="s">
        <v>1187</v>
      </c>
      <c r="B313" s="326" t="s">
        <v>1334</v>
      </c>
      <c r="C313" s="325" t="s">
        <v>918</v>
      </c>
    </row>
    <row r="314" spans="1:3" x14ac:dyDescent="0.25">
      <c r="A314" s="325" t="s">
        <v>1187</v>
      </c>
      <c r="B314" s="326" t="s">
        <v>1334</v>
      </c>
      <c r="C314" s="325" t="s">
        <v>919</v>
      </c>
    </row>
    <row r="315" spans="1:3" x14ac:dyDescent="0.25">
      <c r="A315" s="325" t="s">
        <v>1187</v>
      </c>
      <c r="B315" s="326" t="s">
        <v>1334</v>
      </c>
      <c r="C315" s="325" t="s">
        <v>920</v>
      </c>
    </row>
    <row r="316" spans="1:3" x14ac:dyDescent="0.25">
      <c r="A316" s="325" t="s">
        <v>1187</v>
      </c>
      <c r="B316" s="326" t="s">
        <v>1334</v>
      </c>
      <c r="C316" s="325" t="s">
        <v>921</v>
      </c>
    </row>
    <row r="317" spans="1:3" x14ac:dyDescent="0.25">
      <c r="A317" s="325" t="s">
        <v>1187</v>
      </c>
      <c r="B317" s="326" t="s">
        <v>1334</v>
      </c>
      <c r="C317" s="325" t="s">
        <v>922</v>
      </c>
    </row>
    <row r="318" spans="1:3" x14ac:dyDescent="0.25">
      <c r="A318" s="325" t="s">
        <v>1187</v>
      </c>
      <c r="B318" s="326" t="s">
        <v>1334</v>
      </c>
      <c r="C318" s="325" t="s">
        <v>1304</v>
      </c>
    </row>
    <row r="319" spans="1:3" x14ac:dyDescent="0.25">
      <c r="A319" s="325" t="s">
        <v>1187</v>
      </c>
      <c r="B319" s="326" t="s">
        <v>727</v>
      </c>
      <c r="C319" s="325" t="s">
        <v>923</v>
      </c>
    </row>
    <row r="320" spans="1:3" x14ac:dyDescent="0.25">
      <c r="A320" s="325" t="s">
        <v>1187</v>
      </c>
      <c r="B320" s="326" t="s">
        <v>728</v>
      </c>
      <c r="C320" s="325" t="s">
        <v>1312</v>
      </c>
    </row>
    <row r="321" spans="1:3" x14ac:dyDescent="0.25">
      <c r="A321" s="325" t="s">
        <v>1187</v>
      </c>
      <c r="B321" s="326" t="s">
        <v>728</v>
      </c>
      <c r="C321" s="325" t="s">
        <v>924</v>
      </c>
    </row>
    <row r="322" spans="1:3" x14ac:dyDescent="0.25">
      <c r="A322" s="325" t="s">
        <v>1187</v>
      </c>
      <c r="B322" s="326" t="s">
        <v>728</v>
      </c>
      <c r="C322" s="325" t="s">
        <v>925</v>
      </c>
    </row>
    <row r="323" spans="1:3" x14ac:dyDescent="0.25">
      <c r="A323" s="325" t="s">
        <v>1187</v>
      </c>
      <c r="B323" s="326" t="s">
        <v>728</v>
      </c>
      <c r="C323" s="325" t="s">
        <v>926</v>
      </c>
    </row>
    <row r="324" spans="1:3" x14ac:dyDescent="0.25">
      <c r="A324" s="325" t="s">
        <v>1187</v>
      </c>
      <c r="B324" s="326" t="s">
        <v>728</v>
      </c>
      <c r="C324" s="325" t="s">
        <v>927</v>
      </c>
    </row>
    <row r="325" spans="1:3" x14ac:dyDescent="0.25">
      <c r="A325" s="325" t="s">
        <v>1187</v>
      </c>
      <c r="B325" s="326" t="s">
        <v>728</v>
      </c>
      <c r="C325" s="325" t="s">
        <v>928</v>
      </c>
    </row>
    <row r="326" spans="1:3" x14ac:dyDescent="0.25">
      <c r="A326" s="325" t="s">
        <v>1187</v>
      </c>
      <c r="B326" s="326" t="s">
        <v>728</v>
      </c>
      <c r="C326" s="325" t="s">
        <v>1313</v>
      </c>
    </row>
    <row r="327" spans="1:3" x14ac:dyDescent="0.25">
      <c r="A327" s="325" t="s">
        <v>1187</v>
      </c>
      <c r="B327" s="326" t="s">
        <v>728</v>
      </c>
      <c r="C327" s="325" t="s">
        <v>929</v>
      </c>
    </row>
    <row r="328" spans="1:3" x14ac:dyDescent="0.25">
      <c r="A328" s="325" t="s">
        <v>1187</v>
      </c>
      <c r="B328" s="326" t="s">
        <v>728</v>
      </c>
      <c r="C328" s="327" t="s">
        <v>930</v>
      </c>
    </row>
    <row r="329" spans="1:3" x14ac:dyDescent="0.25">
      <c r="A329" s="325" t="s">
        <v>1187</v>
      </c>
      <c r="B329" s="326" t="s">
        <v>728</v>
      </c>
      <c r="C329" s="325" t="s">
        <v>931</v>
      </c>
    </row>
    <row r="330" spans="1:3" x14ac:dyDescent="0.25">
      <c r="A330" s="325" t="s">
        <v>1187</v>
      </c>
      <c r="B330" s="326" t="s">
        <v>728</v>
      </c>
      <c r="C330" s="325" t="s">
        <v>932</v>
      </c>
    </row>
    <row r="331" spans="1:3" x14ac:dyDescent="0.25">
      <c r="A331" s="325" t="s">
        <v>1187</v>
      </c>
      <c r="B331" s="326" t="s">
        <v>728</v>
      </c>
      <c r="C331" s="325" t="s">
        <v>933</v>
      </c>
    </row>
    <row r="332" spans="1:3" x14ac:dyDescent="0.25">
      <c r="A332" s="325" t="s">
        <v>1187</v>
      </c>
      <c r="B332" s="326" t="s">
        <v>728</v>
      </c>
      <c r="C332" s="325" t="s">
        <v>934</v>
      </c>
    </row>
    <row r="333" spans="1:3" x14ac:dyDescent="0.25">
      <c r="A333" s="325" t="s">
        <v>1187</v>
      </c>
      <c r="B333" s="326" t="s">
        <v>728</v>
      </c>
      <c r="C333" s="325" t="s">
        <v>935</v>
      </c>
    </row>
    <row r="334" spans="1:3" x14ac:dyDescent="0.25">
      <c r="A334" s="325" t="s">
        <v>1187</v>
      </c>
      <c r="B334" s="326" t="s">
        <v>728</v>
      </c>
      <c r="C334" s="325" t="s">
        <v>936</v>
      </c>
    </row>
    <row r="335" spans="1:3" x14ac:dyDescent="0.25">
      <c r="A335" s="325" t="s">
        <v>1187</v>
      </c>
      <c r="B335" s="326" t="s">
        <v>728</v>
      </c>
      <c r="C335" s="327" t="s">
        <v>937</v>
      </c>
    </row>
    <row r="336" spans="1:3" x14ac:dyDescent="0.25">
      <c r="A336" s="325" t="s">
        <v>1187</v>
      </c>
      <c r="B336" s="326" t="s">
        <v>728</v>
      </c>
      <c r="C336" s="325" t="s">
        <v>938</v>
      </c>
    </row>
    <row r="337" spans="1:3" x14ac:dyDescent="0.25">
      <c r="A337" s="325" t="s">
        <v>1187</v>
      </c>
      <c r="B337" s="326" t="s">
        <v>728</v>
      </c>
      <c r="C337" s="325" t="s">
        <v>939</v>
      </c>
    </row>
    <row r="338" spans="1:3" x14ac:dyDescent="0.25">
      <c r="A338" s="325" t="s">
        <v>1187</v>
      </c>
      <c r="B338" s="326" t="s">
        <v>728</v>
      </c>
      <c r="C338" s="325" t="s">
        <v>940</v>
      </c>
    </row>
    <row r="339" spans="1:3" x14ac:dyDescent="0.25">
      <c r="A339" s="325" t="s">
        <v>1187</v>
      </c>
      <c r="B339" s="326" t="s">
        <v>728</v>
      </c>
      <c r="C339" s="325" t="s">
        <v>1216</v>
      </c>
    </row>
    <row r="340" spans="1:3" x14ac:dyDescent="0.25">
      <c r="A340" s="325" t="s">
        <v>1187</v>
      </c>
      <c r="B340" s="326" t="s">
        <v>728</v>
      </c>
      <c r="C340" s="325" t="s">
        <v>941</v>
      </c>
    </row>
    <row r="341" spans="1:3" x14ac:dyDescent="0.25">
      <c r="A341" s="325" t="s">
        <v>1187</v>
      </c>
      <c r="B341" s="326" t="s">
        <v>728</v>
      </c>
      <c r="C341" s="325" t="s">
        <v>571</v>
      </c>
    </row>
    <row r="342" spans="1:3" x14ac:dyDescent="0.25">
      <c r="A342" s="325" t="s">
        <v>1187</v>
      </c>
      <c r="B342" s="326" t="s">
        <v>728</v>
      </c>
      <c r="C342" s="325" t="s">
        <v>1230</v>
      </c>
    </row>
    <row r="343" spans="1:3" x14ac:dyDescent="0.25">
      <c r="A343" s="325" t="s">
        <v>1187</v>
      </c>
      <c r="B343" s="326" t="s">
        <v>728</v>
      </c>
      <c r="C343" s="325" t="s">
        <v>942</v>
      </c>
    </row>
    <row r="344" spans="1:3" x14ac:dyDescent="0.25">
      <c r="A344" s="325" t="s">
        <v>1187</v>
      </c>
      <c r="B344" s="326" t="s">
        <v>728</v>
      </c>
      <c r="C344" s="325" t="s">
        <v>816</v>
      </c>
    </row>
    <row r="345" spans="1:3" x14ac:dyDescent="0.25">
      <c r="A345" s="325" t="s">
        <v>1187</v>
      </c>
      <c r="B345" s="326" t="s">
        <v>728</v>
      </c>
      <c r="C345" s="325" t="s">
        <v>943</v>
      </c>
    </row>
    <row r="346" spans="1:3" x14ac:dyDescent="0.25">
      <c r="A346" s="325" t="s">
        <v>1187</v>
      </c>
      <c r="B346" s="326" t="s">
        <v>728</v>
      </c>
      <c r="C346" s="325" t="s">
        <v>944</v>
      </c>
    </row>
    <row r="347" spans="1:3" x14ac:dyDescent="0.25">
      <c r="A347" s="325" t="s">
        <v>1187</v>
      </c>
      <c r="B347" s="326" t="s">
        <v>728</v>
      </c>
      <c r="C347" s="325" t="s">
        <v>945</v>
      </c>
    </row>
    <row r="348" spans="1:3" x14ac:dyDescent="0.25">
      <c r="A348" s="325" t="s">
        <v>1187</v>
      </c>
      <c r="B348" s="326" t="s">
        <v>728</v>
      </c>
      <c r="C348" s="325" t="s">
        <v>946</v>
      </c>
    </row>
    <row r="349" spans="1:3" x14ac:dyDescent="0.25">
      <c r="A349" s="325" t="s">
        <v>1187</v>
      </c>
      <c r="B349" s="326" t="s">
        <v>728</v>
      </c>
      <c r="C349" s="325" t="s">
        <v>947</v>
      </c>
    </row>
    <row r="350" spans="1:3" x14ac:dyDescent="0.25">
      <c r="A350" s="325" t="s">
        <v>1187</v>
      </c>
      <c r="B350" s="326" t="s">
        <v>728</v>
      </c>
      <c r="C350" s="325" t="s">
        <v>948</v>
      </c>
    </row>
    <row r="351" spans="1:3" x14ac:dyDescent="0.25">
      <c r="A351" s="325" t="s">
        <v>1187</v>
      </c>
      <c r="B351" s="326" t="s">
        <v>728</v>
      </c>
      <c r="C351" s="325" t="s">
        <v>1262</v>
      </c>
    </row>
    <row r="352" spans="1:3" x14ac:dyDescent="0.25">
      <c r="A352" s="325" t="s">
        <v>1187</v>
      </c>
      <c r="B352" s="326" t="s">
        <v>728</v>
      </c>
      <c r="C352" s="327" t="s">
        <v>949</v>
      </c>
    </row>
    <row r="353" spans="1:3" x14ac:dyDescent="0.25">
      <c r="A353" s="325" t="s">
        <v>1187</v>
      </c>
      <c r="B353" s="326" t="s">
        <v>728</v>
      </c>
      <c r="C353" s="327" t="s">
        <v>1314</v>
      </c>
    </row>
    <row r="354" spans="1:3" x14ac:dyDescent="0.25">
      <c r="A354" s="325" t="s">
        <v>1187</v>
      </c>
      <c r="B354" s="326" t="s">
        <v>728</v>
      </c>
      <c r="C354" s="327" t="s">
        <v>950</v>
      </c>
    </row>
    <row r="355" spans="1:3" x14ac:dyDescent="0.25">
      <c r="A355" s="325" t="s">
        <v>1187</v>
      </c>
      <c r="B355" s="326" t="s">
        <v>728</v>
      </c>
      <c r="C355" s="325" t="s">
        <v>951</v>
      </c>
    </row>
    <row r="356" spans="1:3" x14ac:dyDescent="0.25">
      <c r="A356" s="325" t="s">
        <v>1187</v>
      </c>
      <c r="B356" s="326" t="s">
        <v>728</v>
      </c>
      <c r="C356" s="325" t="s">
        <v>1272</v>
      </c>
    </row>
    <row r="357" spans="1:3" x14ac:dyDescent="0.25">
      <c r="A357" s="325" t="s">
        <v>1187</v>
      </c>
      <c r="B357" s="326" t="s">
        <v>728</v>
      </c>
      <c r="C357" s="325" t="s">
        <v>952</v>
      </c>
    </row>
    <row r="358" spans="1:3" x14ac:dyDescent="0.25">
      <c r="A358" s="325" t="s">
        <v>1187</v>
      </c>
      <c r="B358" s="326" t="s">
        <v>728</v>
      </c>
      <c r="C358" s="325" t="s">
        <v>953</v>
      </c>
    </row>
    <row r="359" spans="1:3" x14ac:dyDescent="0.25">
      <c r="A359" s="325" t="s">
        <v>1187</v>
      </c>
      <c r="B359" s="326" t="s">
        <v>728</v>
      </c>
      <c r="C359" s="325" t="s">
        <v>954</v>
      </c>
    </row>
    <row r="360" spans="1:3" x14ac:dyDescent="0.25">
      <c r="A360" s="325" t="s">
        <v>1187</v>
      </c>
      <c r="B360" s="326" t="s">
        <v>728</v>
      </c>
      <c r="C360" s="325" t="s">
        <v>955</v>
      </c>
    </row>
    <row r="361" spans="1:3" x14ac:dyDescent="0.25">
      <c r="A361" s="325" t="s">
        <v>1187</v>
      </c>
      <c r="B361" s="326" t="s">
        <v>728</v>
      </c>
      <c r="C361" s="325" t="s">
        <v>1307</v>
      </c>
    </row>
    <row r="362" spans="1:3" x14ac:dyDescent="0.25">
      <c r="A362" s="325" t="s">
        <v>1187</v>
      </c>
      <c r="B362" s="326" t="s">
        <v>728</v>
      </c>
      <c r="C362" s="327" t="s">
        <v>926</v>
      </c>
    </row>
    <row r="363" spans="1:3" x14ac:dyDescent="0.25">
      <c r="A363" s="325" t="s">
        <v>1187</v>
      </c>
      <c r="B363" s="326" t="s">
        <v>728</v>
      </c>
      <c r="C363" s="325" t="s">
        <v>956</v>
      </c>
    </row>
    <row r="364" spans="1:3" x14ac:dyDescent="0.25">
      <c r="A364" s="325" t="s">
        <v>1187</v>
      </c>
      <c r="B364" s="326" t="s">
        <v>728</v>
      </c>
      <c r="C364" s="325" t="s">
        <v>1291</v>
      </c>
    </row>
    <row r="365" spans="1:3" x14ac:dyDescent="0.25">
      <c r="A365" s="325" t="s">
        <v>1187</v>
      </c>
      <c r="B365" s="326" t="s">
        <v>728</v>
      </c>
      <c r="C365" s="325" t="s">
        <v>957</v>
      </c>
    </row>
    <row r="366" spans="1:3" x14ac:dyDescent="0.25">
      <c r="A366" s="325" t="s">
        <v>1187</v>
      </c>
      <c r="B366" s="326" t="s">
        <v>728</v>
      </c>
      <c r="C366" s="325" t="s">
        <v>958</v>
      </c>
    </row>
    <row r="367" spans="1:3" x14ac:dyDescent="0.25">
      <c r="A367" s="325" t="s">
        <v>1187</v>
      </c>
      <c r="B367" s="326" t="s">
        <v>728</v>
      </c>
      <c r="C367" s="325" t="s">
        <v>959</v>
      </c>
    </row>
    <row r="368" spans="1:3" x14ac:dyDescent="0.25">
      <c r="A368" s="325" t="s">
        <v>1187</v>
      </c>
      <c r="B368" s="326" t="s">
        <v>728</v>
      </c>
      <c r="C368" s="325" t="s">
        <v>960</v>
      </c>
    </row>
    <row r="369" spans="1:3" x14ac:dyDescent="0.25">
      <c r="A369" s="325" t="s">
        <v>1187</v>
      </c>
      <c r="B369" s="326" t="s">
        <v>728</v>
      </c>
      <c r="C369" s="325" t="s">
        <v>961</v>
      </c>
    </row>
    <row r="370" spans="1:3" x14ac:dyDescent="0.25">
      <c r="A370" s="325" t="s">
        <v>1187</v>
      </c>
      <c r="B370" s="326" t="s">
        <v>728</v>
      </c>
      <c r="C370" s="325" t="s">
        <v>962</v>
      </c>
    </row>
    <row r="371" spans="1:3" x14ac:dyDescent="0.25">
      <c r="A371" s="325" t="s">
        <v>1187</v>
      </c>
      <c r="B371" s="326" t="s">
        <v>728</v>
      </c>
      <c r="C371" s="325" t="s">
        <v>1271</v>
      </c>
    </row>
  </sheetData>
  <sheetProtection algorithmName="SHA-512" hashValue="gv1Sk23tsGKkvOCBtt7bIgThO57yUIEapBqRPyXRVBKHrxI4whV7GV9hM7dz/QLEgxOPi+GaJcW4W8zNYE/BKQ==" saltValue="suVd2rZVzJVcaOSdkEkwUA==" spinCount="100000" sheet="1" objects="1" scenarios="1"/>
  <pageMargins left="0.511811024" right="0.511811024" top="0.78740157499999996" bottom="0.78740157499999996" header="0.31496062000000002" footer="0.31496062000000002"/>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B72A7-AF46-459F-9979-4CBE5B346C6E}">
  <sheetPr>
    <tabColor rgb="FFDEDBC4"/>
  </sheetPr>
  <dimension ref="A1:C90"/>
  <sheetViews>
    <sheetView zoomScale="80" zoomScaleNormal="80" workbookViewId="0"/>
  </sheetViews>
  <sheetFormatPr defaultColWidth="9.140625" defaultRowHeight="15" x14ac:dyDescent="0.25"/>
  <cols>
    <col min="1" max="1" width="14.42578125" style="1" customWidth="1"/>
    <col min="2" max="2" width="27.42578125" style="1" customWidth="1"/>
    <col min="3" max="3" width="37.140625" style="374" customWidth="1"/>
    <col min="4" max="16384" width="9.140625" style="1"/>
  </cols>
  <sheetData>
    <row r="1" spans="1:3" x14ac:dyDescent="0.25">
      <c r="A1" s="448" t="s">
        <v>1177</v>
      </c>
    </row>
    <row r="3" spans="1:3" x14ac:dyDescent="0.25">
      <c r="A3" s="373" t="s">
        <v>83</v>
      </c>
      <c r="B3" s="373" t="s">
        <v>963</v>
      </c>
      <c r="C3" s="375" t="s">
        <v>964</v>
      </c>
    </row>
    <row r="4" spans="1:3" x14ac:dyDescent="0.25">
      <c r="A4" s="1" t="s">
        <v>736</v>
      </c>
      <c r="B4" s="1" t="s">
        <v>509</v>
      </c>
      <c r="C4" s="374">
        <v>19017</v>
      </c>
    </row>
    <row r="5" spans="1:3" x14ac:dyDescent="0.25">
      <c r="A5" s="1" t="s">
        <v>736</v>
      </c>
      <c r="B5" s="1" t="s">
        <v>524</v>
      </c>
      <c r="C5" s="374">
        <v>32237</v>
      </c>
    </row>
    <row r="6" spans="1:3" x14ac:dyDescent="0.25">
      <c r="A6" s="1" t="s">
        <v>736</v>
      </c>
      <c r="B6" s="1" t="s">
        <v>554</v>
      </c>
      <c r="C6" s="374">
        <v>46441</v>
      </c>
    </row>
    <row r="7" spans="1:3" x14ac:dyDescent="0.25">
      <c r="A7" s="1" t="s">
        <v>736</v>
      </c>
      <c r="B7" s="1" t="s">
        <v>559</v>
      </c>
      <c r="C7" s="374">
        <v>47146</v>
      </c>
    </row>
    <row r="8" spans="1:3" x14ac:dyDescent="0.25">
      <c r="A8" s="1" t="s">
        <v>736</v>
      </c>
      <c r="B8" s="1" t="s">
        <v>570</v>
      </c>
      <c r="C8" s="374">
        <v>43275</v>
      </c>
    </row>
    <row r="9" spans="1:3" x14ac:dyDescent="0.25">
      <c r="A9" s="1" t="s">
        <v>736</v>
      </c>
      <c r="B9" s="1" t="s">
        <v>587</v>
      </c>
      <c r="C9" s="374">
        <v>73245</v>
      </c>
    </row>
    <row r="10" spans="1:3" x14ac:dyDescent="0.25">
      <c r="A10" s="1" t="s">
        <v>736</v>
      </c>
      <c r="B10" s="1" t="s">
        <v>592</v>
      </c>
      <c r="C10" s="374">
        <v>52598</v>
      </c>
    </row>
    <row r="11" spans="1:3" x14ac:dyDescent="0.25">
      <c r="A11" s="1" t="s">
        <v>736</v>
      </c>
      <c r="B11" s="1" t="s">
        <v>560</v>
      </c>
      <c r="C11" s="374">
        <v>44448</v>
      </c>
    </row>
    <row r="12" spans="1:3" x14ac:dyDescent="0.25">
      <c r="A12" s="1" t="s">
        <v>736</v>
      </c>
      <c r="B12" s="1" t="s">
        <v>622</v>
      </c>
      <c r="C12" s="374">
        <v>12353</v>
      </c>
    </row>
    <row r="13" spans="1:3" x14ac:dyDescent="0.25">
      <c r="A13" s="1" t="s">
        <v>736</v>
      </c>
      <c r="B13" s="1" t="s">
        <v>630</v>
      </c>
      <c r="C13" s="374">
        <v>52200</v>
      </c>
    </row>
    <row r="14" spans="1:3" x14ac:dyDescent="0.25">
      <c r="A14" s="1" t="s">
        <v>736</v>
      </c>
      <c r="B14" s="1" t="s">
        <v>643</v>
      </c>
      <c r="C14" s="374">
        <v>50036</v>
      </c>
    </row>
    <row r="15" spans="1:3" x14ac:dyDescent="0.25">
      <c r="A15" s="1" t="s">
        <v>736</v>
      </c>
      <c r="B15" s="1" t="s">
        <v>650</v>
      </c>
      <c r="C15" s="374">
        <v>38000</v>
      </c>
    </row>
    <row r="16" spans="1:3" x14ac:dyDescent="0.25">
      <c r="A16" s="1" t="s">
        <v>736</v>
      </c>
      <c r="B16" s="1" t="s">
        <v>653</v>
      </c>
      <c r="C16" s="374">
        <v>30000</v>
      </c>
    </row>
    <row r="17" spans="1:3" x14ac:dyDescent="0.25">
      <c r="A17" s="1" t="s">
        <v>736</v>
      </c>
      <c r="B17" s="1" t="s">
        <v>654</v>
      </c>
      <c r="C17" s="374">
        <v>34993</v>
      </c>
    </row>
    <row r="18" spans="1:3" x14ac:dyDescent="0.25">
      <c r="A18" s="1" t="s">
        <v>716</v>
      </c>
      <c r="B18" s="1" t="s">
        <v>524</v>
      </c>
      <c r="C18" s="374">
        <v>604.99237596595208</v>
      </c>
    </row>
    <row r="19" spans="1:3" x14ac:dyDescent="0.25">
      <c r="A19" s="1" t="s">
        <v>716</v>
      </c>
      <c r="B19" s="1" t="s">
        <v>539</v>
      </c>
      <c r="C19" s="374">
        <v>551.75423362731431</v>
      </c>
    </row>
    <row r="20" spans="1:3" x14ac:dyDescent="0.25">
      <c r="A20" s="1" t="s">
        <v>716</v>
      </c>
      <c r="B20" s="1" t="s">
        <v>554</v>
      </c>
      <c r="C20" s="374">
        <v>1861.2176245210728</v>
      </c>
    </row>
    <row r="21" spans="1:3" x14ac:dyDescent="0.25">
      <c r="A21" s="1" t="s">
        <v>716</v>
      </c>
      <c r="B21" s="1" t="s">
        <v>559</v>
      </c>
      <c r="C21" s="374">
        <v>497.59421488836841</v>
      </c>
    </row>
    <row r="22" spans="1:3" x14ac:dyDescent="0.25">
      <c r="A22" s="1" t="s">
        <v>716</v>
      </c>
      <c r="B22" s="1" t="s">
        <v>560</v>
      </c>
      <c r="C22" s="374">
        <v>500</v>
      </c>
    </row>
    <row r="23" spans="1:3" x14ac:dyDescent="0.25">
      <c r="A23" s="1" t="s">
        <v>716</v>
      </c>
      <c r="B23" s="1" t="s">
        <v>568</v>
      </c>
      <c r="C23" s="374">
        <v>677.36832422389546</v>
      </c>
    </row>
    <row r="24" spans="1:3" x14ac:dyDescent="0.25">
      <c r="A24" s="1" t="s">
        <v>716</v>
      </c>
      <c r="B24" s="1" t="s">
        <v>570</v>
      </c>
      <c r="C24" s="374">
        <v>2227.4543254072578</v>
      </c>
    </row>
    <row r="25" spans="1:3" x14ac:dyDescent="0.25">
      <c r="A25" s="1" t="s">
        <v>716</v>
      </c>
      <c r="B25" s="1" t="s">
        <v>584</v>
      </c>
      <c r="C25" s="374">
        <v>450</v>
      </c>
    </row>
    <row r="26" spans="1:3" x14ac:dyDescent="0.25">
      <c r="A26" s="1" t="s">
        <v>716</v>
      </c>
      <c r="B26" s="1" t="s">
        <v>595</v>
      </c>
      <c r="C26" s="374">
        <v>110.5884884432737</v>
      </c>
    </row>
    <row r="27" spans="1:3" x14ac:dyDescent="0.25">
      <c r="A27" s="1" t="s">
        <v>716</v>
      </c>
      <c r="B27" s="1" t="s">
        <v>596</v>
      </c>
      <c r="C27" s="374">
        <v>756.3622621412494</v>
      </c>
    </row>
    <row r="28" spans="1:3" x14ac:dyDescent="0.25">
      <c r="A28" s="1" t="s">
        <v>716</v>
      </c>
      <c r="B28" s="1" t="s">
        <v>643</v>
      </c>
      <c r="C28" s="374">
        <v>328.41810669485119</v>
      </c>
    </row>
    <row r="29" spans="1:3" x14ac:dyDescent="0.25">
      <c r="A29" s="1" t="s">
        <v>716</v>
      </c>
      <c r="B29" s="1" t="s">
        <v>645</v>
      </c>
      <c r="C29" s="374">
        <v>453.21159932852976</v>
      </c>
    </row>
    <row r="30" spans="1:3" x14ac:dyDescent="0.25">
      <c r="A30" s="1" t="s">
        <v>716</v>
      </c>
      <c r="B30" s="1" t="s">
        <v>651</v>
      </c>
      <c r="C30" s="374">
        <v>542.40270877448631</v>
      </c>
    </row>
    <row r="31" spans="1:3" x14ac:dyDescent="0.25">
      <c r="A31" s="1" t="s">
        <v>716</v>
      </c>
      <c r="B31" s="1" t="s">
        <v>653</v>
      </c>
      <c r="C31" s="374">
        <v>925.55059758120046</v>
      </c>
    </row>
    <row r="32" spans="1:3" x14ac:dyDescent="0.25">
      <c r="A32" s="1" t="s">
        <v>716</v>
      </c>
      <c r="B32" s="1" t="s">
        <v>654</v>
      </c>
      <c r="C32" s="374">
        <v>921.24606284520075</v>
      </c>
    </row>
    <row r="33" spans="1:3" x14ac:dyDescent="0.25">
      <c r="A33" s="1" t="s">
        <v>716</v>
      </c>
      <c r="B33" s="1" t="s">
        <v>689</v>
      </c>
      <c r="C33" s="374">
        <v>906.41575928333646</v>
      </c>
    </row>
    <row r="34" spans="1:3" x14ac:dyDescent="0.25">
      <c r="A34" s="1" t="s">
        <v>716</v>
      </c>
      <c r="B34" s="1" t="s">
        <v>691</v>
      </c>
      <c r="C34" s="374">
        <v>649.23089517308631</v>
      </c>
    </row>
    <row r="35" spans="1:3" x14ac:dyDescent="0.25">
      <c r="A35" s="1" t="s">
        <v>716</v>
      </c>
      <c r="B35" s="1" t="s">
        <v>698</v>
      </c>
      <c r="C35" s="374">
        <v>1210.0840542763626</v>
      </c>
    </row>
    <row r="36" spans="1:3" x14ac:dyDescent="0.25">
      <c r="A36" s="1" t="s">
        <v>718</v>
      </c>
      <c r="B36" s="1" t="s">
        <v>524</v>
      </c>
      <c r="C36" s="374">
        <v>2126.4623631588593</v>
      </c>
    </row>
    <row r="37" spans="1:3" x14ac:dyDescent="0.25">
      <c r="A37" s="1" t="s">
        <v>718</v>
      </c>
      <c r="B37" s="1" t="s">
        <v>554</v>
      </c>
      <c r="C37" s="374">
        <v>2070.9831676201211</v>
      </c>
    </row>
    <row r="38" spans="1:3" x14ac:dyDescent="0.25">
      <c r="A38" s="1" t="s">
        <v>718</v>
      </c>
      <c r="B38" s="1" t="s">
        <v>559</v>
      </c>
      <c r="C38" s="374">
        <v>1372.7239552851729</v>
      </c>
    </row>
    <row r="39" spans="1:3" x14ac:dyDescent="0.25">
      <c r="A39" s="1" t="s">
        <v>718</v>
      </c>
      <c r="B39" s="1" t="s">
        <v>560</v>
      </c>
      <c r="C39" s="374">
        <v>601.32954006638215</v>
      </c>
    </row>
    <row r="40" spans="1:3" x14ac:dyDescent="0.25">
      <c r="A40" s="1" t="s">
        <v>718</v>
      </c>
      <c r="B40" s="1" t="s">
        <v>568</v>
      </c>
      <c r="C40" s="374">
        <v>636.1969544319993</v>
      </c>
    </row>
    <row r="41" spans="1:3" x14ac:dyDescent="0.25">
      <c r="A41" s="1" t="s">
        <v>718</v>
      </c>
      <c r="B41" s="1" t="s">
        <v>570</v>
      </c>
      <c r="C41" s="374">
        <v>305.74413472706158</v>
      </c>
    </row>
    <row r="42" spans="1:3" x14ac:dyDescent="0.25">
      <c r="A42" s="1" t="s">
        <v>718</v>
      </c>
      <c r="B42" s="1" t="s">
        <v>572</v>
      </c>
      <c r="C42" s="374">
        <v>1074.5527064666353</v>
      </c>
    </row>
    <row r="43" spans="1:3" x14ac:dyDescent="0.25">
      <c r="A43" s="1" t="s">
        <v>718</v>
      </c>
      <c r="B43" s="1" t="s">
        <v>576</v>
      </c>
      <c r="C43" s="374">
        <v>576.67253658620973</v>
      </c>
    </row>
    <row r="44" spans="1:3" x14ac:dyDescent="0.25">
      <c r="A44" s="1" t="s">
        <v>718</v>
      </c>
      <c r="B44" s="1" t="s">
        <v>587</v>
      </c>
      <c r="C44" s="374">
        <v>1220.9533069831928</v>
      </c>
    </row>
    <row r="45" spans="1:3" x14ac:dyDescent="0.25">
      <c r="A45" s="1" t="s">
        <v>718</v>
      </c>
      <c r="B45" s="1" t="s">
        <v>592</v>
      </c>
      <c r="C45" s="374">
        <v>1917.2107173045274</v>
      </c>
    </row>
    <row r="46" spans="1:3" x14ac:dyDescent="0.25">
      <c r="A46" s="1" t="s">
        <v>718</v>
      </c>
      <c r="B46" s="1" t="s">
        <v>595</v>
      </c>
      <c r="C46" s="374">
        <v>1176.1592715035467</v>
      </c>
    </row>
    <row r="47" spans="1:3" x14ac:dyDescent="0.25">
      <c r="A47" s="1" t="s">
        <v>718</v>
      </c>
      <c r="B47" s="1" t="s">
        <v>596</v>
      </c>
      <c r="C47" s="374">
        <v>851.35991016027594</v>
      </c>
    </row>
    <row r="48" spans="1:3" x14ac:dyDescent="0.25">
      <c r="A48" s="1" t="s">
        <v>718</v>
      </c>
      <c r="B48" s="1" t="s">
        <v>602</v>
      </c>
      <c r="C48" s="374">
        <v>1180.4724329180867</v>
      </c>
    </row>
    <row r="49" spans="1:3" x14ac:dyDescent="0.25">
      <c r="A49" s="1" t="s">
        <v>718</v>
      </c>
      <c r="B49" s="1" t="s">
        <v>606</v>
      </c>
      <c r="C49" s="374">
        <v>1097.2824681182562</v>
      </c>
    </row>
    <row r="50" spans="1:3" x14ac:dyDescent="0.25">
      <c r="A50" s="1" t="s">
        <v>718</v>
      </c>
      <c r="B50" s="1" t="s">
        <v>611</v>
      </c>
      <c r="C50" s="374">
        <v>757.96922294583442</v>
      </c>
    </row>
    <row r="51" spans="1:3" x14ac:dyDescent="0.25">
      <c r="A51" s="1" t="s">
        <v>718</v>
      </c>
      <c r="B51" s="1" t="s">
        <v>622</v>
      </c>
      <c r="C51" s="374">
        <v>821.10910340693181</v>
      </c>
    </row>
    <row r="52" spans="1:3" x14ac:dyDescent="0.25">
      <c r="A52" s="1" t="s">
        <v>718</v>
      </c>
      <c r="B52" s="1" t="s">
        <v>630</v>
      </c>
      <c r="C52" s="374">
        <v>1129.0830226087146</v>
      </c>
    </row>
    <row r="53" spans="1:3" x14ac:dyDescent="0.25">
      <c r="A53" s="1" t="s">
        <v>718</v>
      </c>
      <c r="B53" s="1" t="s">
        <v>643</v>
      </c>
      <c r="C53" s="374">
        <v>1424.4474757797925</v>
      </c>
    </row>
    <row r="54" spans="1:3" x14ac:dyDescent="0.25">
      <c r="A54" s="1" t="s">
        <v>718</v>
      </c>
      <c r="B54" s="1" t="s">
        <v>650</v>
      </c>
      <c r="C54" s="374">
        <v>1132.1704761904762</v>
      </c>
    </row>
    <row r="55" spans="1:3" x14ac:dyDescent="0.25">
      <c r="A55" s="1" t="s">
        <v>718</v>
      </c>
      <c r="B55" s="1" t="s">
        <v>651</v>
      </c>
      <c r="C55" s="374">
        <v>742.12145317837417</v>
      </c>
    </row>
    <row r="56" spans="1:3" x14ac:dyDescent="0.25">
      <c r="A56" s="1" t="s">
        <v>718</v>
      </c>
      <c r="B56" s="1" t="s">
        <v>653</v>
      </c>
      <c r="C56" s="374">
        <v>988.70489495263269</v>
      </c>
    </row>
    <row r="57" spans="1:3" x14ac:dyDescent="0.25">
      <c r="A57" s="1" t="s">
        <v>718</v>
      </c>
      <c r="B57" s="1" t="s">
        <v>660</v>
      </c>
      <c r="C57" s="374">
        <v>1149.9366411844917</v>
      </c>
    </row>
    <row r="58" spans="1:3" x14ac:dyDescent="0.25">
      <c r="A58" s="1" t="s">
        <v>718</v>
      </c>
      <c r="B58" s="1" t="s">
        <v>689</v>
      </c>
      <c r="C58" s="374">
        <v>744.70569420635547</v>
      </c>
    </row>
    <row r="59" spans="1:3" x14ac:dyDescent="0.25">
      <c r="A59" s="1" t="s">
        <v>718</v>
      </c>
      <c r="B59" s="1" t="s">
        <v>691</v>
      </c>
      <c r="C59" s="374">
        <v>743.84860828241688</v>
      </c>
    </row>
    <row r="60" spans="1:3" x14ac:dyDescent="0.25">
      <c r="A60" s="1" t="s">
        <v>718</v>
      </c>
      <c r="B60" s="1" t="s">
        <v>698</v>
      </c>
      <c r="C60" s="374">
        <v>813.84287790159351</v>
      </c>
    </row>
    <row r="61" spans="1:3" x14ac:dyDescent="0.25">
      <c r="A61" s="1" t="s">
        <v>718</v>
      </c>
      <c r="B61" s="1" t="s">
        <v>702</v>
      </c>
      <c r="C61" s="374">
        <v>1000</v>
      </c>
    </row>
    <row r="62" spans="1:3" x14ac:dyDescent="0.25">
      <c r="A62" s="1" t="s">
        <v>718</v>
      </c>
      <c r="B62" s="1" t="s">
        <v>708</v>
      </c>
      <c r="C62" s="374">
        <v>3102.0182933395968</v>
      </c>
    </row>
    <row r="63" spans="1:3" x14ac:dyDescent="0.25">
      <c r="A63" s="1" t="s">
        <v>718</v>
      </c>
      <c r="B63" s="1" t="s">
        <v>710</v>
      </c>
      <c r="C63" s="374">
        <v>2042.6786710177391</v>
      </c>
    </row>
    <row r="64" spans="1:3" x14ac:dyDescent="0.25">
      <c r="A64" s="1" t="s">
        <v>965</v>
      </c>
      <c r="B64" s="1" t="s">
        <v>554</v>
      </c>
      <c r="C64" s="374">
        <v>16000</v>
      </c>
    </row>
    <row r="65" spans="1:3" x14ac:dyDescent="0.25">
      <c r="A65" s="1" t="s">
        <v>965</v>
      </c>
      <c r="B65" s="1" t="s">
        <v>587</v>
      </c>
      <c r="C65" s="374">
        <v>21215</v>
      </c>
    </row>
    <row r="66" spans="1:3" x14ac:dyDescent="0.25">
      <c r="A66" s="1" t="s">
        <v>965</v>
      </c>
      <c r="B66" s="1" t="s">
        <v>592</v>
      </c>
      <c r="C66" s="374">
        <v>29500</v>
      </c>
    </row>
    <row r="67" spans="1:3" x14ac:dyDescent="0.25">
      <c r="A67" s="1" t="s">
        <v>965</v>
      </c>
      <c r="B67" s="1" t="s">
        <v>596</v>
      </c>
      <c r="C67" s="374">
        <v>19000</v>
      </c>
    </row>
    <row r="68" spans="1:3" x14ac:dyDescent="0.25">
      <c r="A68" s="1" t="s">
        <v>965</v>
      </c>
      <c r="B68" s="1" t="s">
        <v>630</v>
      </c>
      <c r="C68" s="374">
        <v>12928</v>
      </c>
    </row>
    <row r="69" spans="1:3" x14ac:dyDescent="0.25">
      <c r="A69" s="1" t="s">
        <v>736</v>
      </c>
      <c r="B69" s="1" t="s">
        <v>559</v>
      </c>
      <c r="C69" s="374">
        <v>77660</v>
      </c>
    </row>
    <row r="70" spans="1:3" x14ac:dyDescent="0.25">
      <c r="A70" s="1" t="s">
        <v>736</v>
      </c>
      <c r="B70" s="1" t="s">
        <v>570</v>
      </c>
      <c r="C70" s="374">
        <v>53528</v>
      </c>
    </row>
    <row r="71" spans="1:3" x14ac:dyDescent="0.25">
      <c r="A71" s="1" t="s">
        <v>736</v>
      </c>
      <c r="B71" s="1" t="s">
        <v>596</v>
      </c>
      <c r="C71" s="374">
        <v>61200</v>
      </c>
    </row>
    <row r="72" spans="1:3" x14ac:dyDescent="0.25">
      <c r="A72" s="1" t="s">
        <v>736</v>
      </c>
      <c r="B72" s="1" t="s">
        <v>654</v>
      </c>
      <c r="C72" s="374">
        <v>30409</v>
      </c>
    </row>
    <row r="73" spans="1:3" x14ac:dyDescent="0.25">
      <c r="A73" s="1" t="s">
        <v>727</v>
      </c>
      <c r="B73" s="1" t="s">
        <v>453</v>
      </c>
      <c r="C73" s="374">
        <v>3000</v>
      </c>
    </row>
    <row r="74" spans="1:3" x14ac:dyDescent="0.25">
      <c r="A74" s="1" t="s">
        <v>727</v>
      </c>
      <c r="B74" s="1" t="s">
        <v>494</v>
      </c>
      <c r="C74" s="374">
        <v>4939.0081532522818</v>
      </c>
    </row>
    <row r="75" spans="1:3" x14ac:dyDescent="0.25">
      <c r="A75" s="1" t="s">
        <v>727</v>
      </c>
      <c r="B75" s="1" t="s">
        <v>524</v>
      </c>
      <c r="C75" s="374">
        <v>1800</v>
      </c>
    </row>
    <row r="76" spans="1:3" x14ac:dyDescent="0.25">
      <c r="A76" s="1" t="s">
        <v>727</v>
      </c>
      <c r="B76" s="1" t="s">
        <v>534</v>
      </c>
      <c r="C76" s="374">
        <v>3086.7044597991694</v>
      </c>
    </row>
    <row r="77" spans="1:3" x14ac:dyDescent="0.25">
      <c r="A77" s="1" t="s">
        <v>727</v>
      </c>
      <c r="B77" s="1" t="s">
        <v>552</v>
      </c>
      <c r="C77" s="374">
        <v>2417.7338108266913</v>
      </c>
    </row>
    <row r="78" spans="1:3" x14ac:dyDescent="0.25">
      <c r="A78" s="1" t="s">
        <v>727</v>
      </c>
      <c r="B78" s="1" t="s">
        <v>570</v>
      </c>
      <c r="C78" s="374">
        <v>2591.237008366239</v>
      </c>
    </row>
    <row r="79" spans="1:3" x14ac:dyDescent="0.25">
      <c r="A79" s="1" t="s">
        <v>727</v>
      </c>
      <c r="B79" s="1" t="s">
        <v>576</v>
      </c>
      <c r="C79" s="374">
        <v>2566.7031768610718</v>
      </c>
    </row>
    <row r="80" spans="1:3" x14ac:dyDescent="0.25">
      <c r="A80" s="1" t="s">
        <v>727</v>
      </c>
      <c r="B80" s="1" t="s">
        <v>595</v>
      </c>
      <c r="C80" s="374">
        <v>1824.9207174643061</v>
      </c>
    </row>
    <row r="81" spans="1:3" x14ac:dyDescent="0.25">
      <c r="A81" s="1" t="s">
        <v>727</v>
      </c>
      <c r="B81" s="1" t="s">
        <v>596</v>
      </c>
      <c r="C81" s="374">
        <v>1844.095124069785</v>
      </c>
    </row>
    <row r="82" spans="1:3" x14ac:dyDescent="0.25">
      <c r="A82" s="1" t="s">
        <v>727</v>
      </c>
      <c r="B82" s="1" t="s">
        <v>606</v>
      </c>
      <c r="C82" s="374">
        <v>2182.5022722770263</v>
      </c>
    </row>
    <row r="83" spans="1:3" x14ac:dyDescent="0.25">
      <c r="A83" s="1" t="s">
        <v>727</v>
      </c>
      <c r="B83" s="1" t="s">
        <v>622</v>
      </c>
      <c r="C83" s="374">
        <v>2344.6165474142845</v>
      </c>
    </row>
    <row r="84" spans="1:3" x14ac:dyDescent="0.25">
      <c r="A84" s="1" t="s">
        <v>727</v>
      </c>
      <c r="B84" s="1" t="s">
        <v>660</v>
      </c>
      <c r="C84" s="374">
        <v>1921.9088020131526</v>
      </c>
    </row>
    <row r="85" spans="1:3" x14ac:dyDescent="0.25">
      <c r="A85" s="1" t="s">
        <v>727</v>
      </c>
      <c r="B85" s="1" t="s">
        <v>680</v>
      </c>
      <c r="C85" s="374">
        <v>1509.4481193195552</v>
      </c>
    </row>
    <row r="86" spans="1:3" x14ac:dyDescent="0.25">
      <c r="A86" s="1" t="s">
        <v>727</v>
      </c>
      <c r="B86" s="1" t="s">
        <v>689</v>
      </c>
      <c r="C86" s="374">
        <v>1374.2071881606764</v>
      </c>
    </row>
    <row r="87" spans="1:3" x14ac:dyDescent="0.25">
      <c r="A87" s="1" t="s">
        <v>727</v>
      </c>
      <c r="B87" s="1" t="s">
        <v>695</v>
      </c>
      <c r="C87" s="374">
        <v>1039.667917917918</v>
      </c>
    </row>
    <row r="88" spans="1:3" x14ac:dyDescent="0.25">
      <c r="A88" s="1" t="s">
        <v>727</v>
      </c>
      <c r="B88" s="1" t="s">
        <v>698</v>
      </c>
      <c r="C88" s="374">
        <v>999.25905580159815</v>
      </c>
    </row>
    <row r="89" spans="1:3" x14ac:dyDescent="0.25">
      <c r="A89" s="1" t="s">
        <v>727</v>
      </c>
      <c r="B89" s="1" t="s">
        <v>708</v>
      </c>
      <c r="C89" s="374">
        <v>1406</v>
      </c>
    </row>
    <row r="90" spans="1:3" x14ac:dyDescent="0.25">
      <c r="A90" s="1" t="s">
        <v>727</v>
      </c>
      <c r="B90" s="1" t="s">
        <v>711</v>
      </c>
      <c r="C90" s="374">
        <v>798.80773855138341</v>
      </c>
    </row>
  </sheetData>
  <sheetProtection algorithmName="SHA-512" hashValue="Lz2CeOKxyLWbn1o+dqYC1mlPv1Kw+RJZ5N9SKJDFJy5Lr7mbVyipqOQrotSfxXLkDjVMI0LlmP7wSI7gCtb87A==" saltValue="Ktv7P5fbTkdSu3tucjb0Fg==" spinCount="100000" sheet="1" objects="1" scenarios="1"/>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236F0-FD8F-4C34-B1C6-2E388E239A67}">
  <sheetPr>
    <tabColor theme="1"/>
  </sheetPr>
  <dimension ref="A1:AR51"/>
  <sheetViews>
    <sheetView zoomScale="70" zoomScaleNormal="70" workbookViewId="0"/>
  </sheetViews>
  <sheetFormatPr defaultColWidth="9.140625" defaultRowHeight="15" x14ac:dyDescent="0.25"/>
  <cols>
    <col min="1" max="1" width="9.140625" style="56"/>
    <col min="2" max="2" width="23.42578125" style="56" customWidth="1"/>
    <col min="3" max="3" width="19.140625" style="56" customWidth="1"/>
    <col min="4" max="4" width="16.7109375" style="56" customWidth="1"/>
    <col min="5" max="5" width="19.140625" style="56" customWidth="1"/>
    <col min="6" max="6" width="12.85546875" style="56" customWidth="1"/>
    <col min="7" max="7" width="14.7109375" style="56" bestFit="1" customWidth="1"/>
    <col min="8" max="8" width="14.7109375" style="56" customWidth="1"/>
    <col min="9" max="9" width="40" style="56" bestFit="1" customWidth="1"/>
    <col min="10" max="10" width="10" style="56" bestFit="1" customWidth="1"/>
    <col min="11" max="15" width="9.140625" style="56"/>
    <col min="16" max="16" width="16.42578125" style="56" bestFit="1" customWidth="1"/>
    <col min="17" max="17" width="16.42578125" style="56" customWidth="1"/>
    <col min="18" max="18" width="19.7109375" style="56" bestFit="1" customWidth="1"/>
    <col min="19" max="19" width="20" style="56" bestFit="1" customWidth="1"/>
    <col min="20" max="21" width="25.85546875" style="56" customWidth="1"/>
    <col min="22" max="22" width="19.7109375" style="56" bestFit="1" customWidth="1"/>
    <col min="23" max="23" width="19.7109375" style="56" customWidth="1"/>
    <col min="24" max="26" width="9.140625" style="56"/>
    <col min="27" max="27" width="14.28515625" style="56" customWidth="1"/>
    <col min="28" max="29" width="9.140625" style="56"/>
    <col min="30" max="30" width="6" style="56" bestFit="1" customWidth="1"/>
    <col min="31" max="31" width="8.85546875" style="56" customWidth="1"/>
    <col min="32" max="32" width="10.7109375" style="56" customWidth="1"/>
    <col min="33" max="37" width="6.28515625" style="56" bestFit="1" customWidth="1"/>
    <col min="38" max="40" width="7.28515625" style="56" bestFit="1" customWidth="1"/>
    <col min="41" max="41" width="6" style="56" bestFit="1" customWidth="1"/>
    <col min="42" max="43" width="9.140625" style="56"/>
    <col min="44" max="44" width="67.85546875" style="56" customWidth="1"/>
    <col min="45" max="16384" width="9.140625" style="56"/>
  </cols>
  <sheetData>
    <row r="1" spans="1:44" x14ac:dyDescent="0.25">
      <c r="A1" s="324" t="s">
        <v>1069</v>
      </c>
      <c r="AA1" s="679" t="s">
        <v>1070</v>
      </c>
      <c r="AB1" s="679"/>
      <c r="AC1" s="679"/>
      <c r="AF1" s="679" t="s">
        <v>1071</v>
      </c>
      <c r="AG1" s="679"/>
      <c r="AH1" s="679"/>
      <c r="AK1" s="679" t="s">
        <v>1072</v>
      </c>
      <c r="AL1" s="679"/>
      <c r="AM1" s="679"/>
    </row>
    <row r="2" spans="1:44" ht="45" x14ac:dyDescent="0.25">
      <c r="B2" s="57" t="s">
        <v>1073</v>
      </c>
      <c r="C2" s="57"/>
      <c r="D2" s="57"/>
      <c r="E2" s="57"/>
      <c r="F2" s="57"/>
      <c r="G2" s="57"/>
      <c r="H2" s="57"/>
      <c r="I2" s="57"/>
      <c r="J2" s="57"/>
      <c r="P2" s="57" t="s">
        <v>1074</v>
      </c>
      <c r="Q2" s="409" t="s">
        <v>1075</v>
      </c>
      <c r="R2" s="57" t="s">
        <v>1076</v>
      </c>
      <c r="S2" s="57" t="s">
        <v>1077</v>
      </c>
      <c r="T2" s="57" t="s">
        <v>1078</v>
      </c>
      <c r="U2" s="57" t="s">
        <v>1079</v>
      </c>
      <c r="V2" s="57" t="s">
        <v>1080</v>
      </c>
      <c r="AA2" s="403" t="s">
        <v>1081</v>
      </c>
      <c r="AB2" s="403" t="s">
        <v>1082</v>
      </c>
      <c r="AC2" s="403" t="s">
        <v>1083</v>
      </c>
      <c r="AD2" s="411"/>
      <c r="AE2" s="411"/>
      <c r="AF2" s="64" t="s">
        <v>1084</v>
      </c>
      <c r="AG2" s="56">
        <v>0.25</v>
      </c>
      <c r="AH2" s="56" t="s">
        <v>1085</v>
      </c>
      <c r="AK2" s="64" t="s">
        <v>1086</v>
      </c>
      <c r="AL2" s="56">
        <v>0.4</v>
      </c>
      <c r="AN2" s="411"/>
      <c r="AO2" s="411"/>
      <c r="AQ2" s="683" t="s">
        <v>400</v>
      </c>
      <c r="AR2" s="683"/>
    </row>
    <row r="3" spans="1:44" ht="30" x14ac:dyDescent="0.25">
      <c r="B3" s="346" t="s">
        <v>1087</v>
      </c>
      <c r="C3" s="350" t="s">
        <v>1088</v>
      </c>
      <c r="D3" s="350" t="s">
        <v>1089</v>
      </c>
      <c r="E3" s="351" t="s">
        <v>1090</v>
      </c>
      <c r="F3" s="349" t="s">
        <v>1091</v>
      </c>
      <c r="G3" s="349" t="s">
        <v>1340</v>
      </c>
      <c r="H3" s="349" t="s">
        <v>1341</v>
      </c>
      <c r="I3" s="346" t="s">
        <v>1092</v>
      </c>
      <c r="J3" s="346" t="s">
        <v>1093</v>
      </c>
      <c r="P3" s="58" t="s">
        <v>1094</v>
      </c>
      <c r="Q3" s="403">
        <v>1</v>
      </c>
      <c r="R3" s="58">
        <f>'1.Başvuru Formu'!D140+'1.Başvuru Formu'!D141</f>
        <v>0</v>
      </c>
      <c r="S3" s="58">
        <f>R3</f>
        <v>0</v>
      </c>
      <c r="T3" s="58">
        <v>0</v>
      </c>
      <c r="U3" s="58">
        <v>0</v>
      </c>
      <c r="V3" s="58">
        <f>R3</f>
        <v>0</v>
      </c>
      <c r="AA3" s="404" t="s">
        <v>1095</v>
      </c>
      <c r="AB3" s="405">
        <v>0</v>
      </c>
      <c r="AC3" s="406">
        <v>0.5</v>
      </c>
      <c r="AD3" s="408"/>
      <c r="AE3" s="408"/>
      <c r="AF3" s="64" t="s">
        <v>1096</v>
      </c>
      <c r="AG3" s="56">
        <v>0.5</v>
      </c>
      <c r="AH3" s="56" t="s">
        <v>1085</v>
      </c>
      <c r="AK3" s="64"/>
      <c r="AN3" s="408"/>
      <c r="AO3" s="408"/>
      <c r="AQ3" s="56">
        <v>1</v>
      </c>
      <c r="AR3" s="65" t="str">
        <f>'Hidden Lists'!U3</f>
        <v>Grup arazileri çok yakındır ve seçilen herhangi bir 2 alt grup/köyde 6 arazi arasında seyahat etme süresi dahil olmak üzere 8 saat içinde her denetçi için 6'dan fazla araziyi ziyaret etmek kolaydır</v>
      </c>
    </row>
    <row r="4" spans="1:44" ht="30" x14ac:dyDescent="0.25">
      <c r="B4" s="58" t="s">
        <v>1097</v>
      </c>
      <c r="C4" s="58">
        <f t="shared" ref="C4:C11" si="0">IF(D4&lt;F4,SMALL(E4:F4,1),ROUNDUP(D4,0))</f>
        <v>0</v>
      </c>
      <c r="D4" s="58">
        <f>IF('1.Başvuru Formu'!$D$37='Hidden Lists'!$P$3,E4*G4,E4*H4)</f>
        <v>0</v>
      </c>
      <c r="E4" s="58">
        <f>COUNTIF('1.Başvuru Formu'!B62:B78,'Hidden Lists'!F24)</f>
        <v>0</v>
      </c>
      <c r="F4" s="449">
        <v>3</v>
      </c>
      <c r="G4" s="58">
        <v>1</v>
      </c>
      <c r="H4" s="58">
        <v>0.33</v>
      </c>
      <c r="I4" s="59" t="s">
        <v>1098</v>
      </c>
      <c r="J4" s="59" t="s">
        <v>1099</v>
      </c>
      <c r="P4" s="58" t="s">
        <v>1100</v>
      </c>
      <c r="Q4" s="403">
        <v>6</v>
      </c>
      <c r="R4" s="58">
        <v>6</v>
      </c>
      <c r="S4" s="58">
        <v>6</v>
      </c>
      <c r="T4" s="58">
        <v>0</v>
      </c>
      <c r="U4" s="58">
        <v>0</v>
      </c>
      <c r="V4" s="58">
        <v>6</v>
      </c>
      <c r="AA4" s="407" t="s">
        <v>1101</v>
      </c>
      <c r="AB4" s="403">
        <v>50</v>
      </c>
      <c r="AC4" s="63">
        <v>1</v>
      </c>
      <c r="AD4" s="208"/>
      <c r="AE4" s="208"/>
      <c r="AF4" s="208"/>
      <c r="AG4" s="208"/>
      <c r="AH4" s="208"/>
      <c r="AI4" s="208"/>
      <c r="AJ4" s="208"/>
      <c r="AK4" s="208"/>
      <c r="AL4" s="208"/>
      <c r="AM4" s="208"/>
      <c r="AN4" s="208"/>
      <c r="AO4" s="208"/>
      <c r="AQ4" s="56">
        <v>1.1000000000000001</v>
      </c>
      <c r="AR4" s="65" t="str">
        <f>'Hidden Lists'!U4</f>
        <v>Grup arazileri ulaşılabilir mesafededir ve seçilen 2 alt grup/köyde 5 arazi arasında seyahat etme süresi de dahil olmak üzere 8 saat içinde 5 araziye kadar ziyaret makuldür.</v>
      </c>
    </row>
    <row r="5" spans="1:44" ht="30" x14ac:dyDescent="0.25">
      <c r="B5" s="58" t="s">
        <v>1102</v>
      </c>
      <c r="C5" s="58">
        <f>IF(D5&lt;F5,SMALL(E5:F5,1),ROUNDUP(D5,0))</f>
        <v>0</v>
      </c>
      <c r="D5" s="58">
        <f>IF('1.Başvuru Formu'!$D$37='Hidden Lists'!$P$3,SQRT(E5),SQRT(E5))</f>
        <v>0</v>
      </c>
      <c r="E5" s="58">
        <f>'1.Başvuru Formu'!E79</f>
        <v>0</v>
      </c>
      <c r="F5" s="449">
        <v>2</v>
      </c>
      <c r="G5" s="347" t="s">
        <v>1103</v>
      </c>
      <c r="H5" s="347" t="s">
        <v>1103</v>
      </c>
      <c r="I5" s="59" t="s">
        <v>1104</v>
      </c>
      <c r="J5" s="58" t="s">
        <v>1105</v>
      </c>
      <c r="P5" s="58" t="s">
        <v>1106</v>
      </c>
      <c r="Q5" s="403">
        <v>11</v>
      </c>
      <c r="R5" s="58">
        <v>9</v>
      </c>
      <c r="S5" s="58">
        <v>6</v>
      </c>
      <c r="T5" s="59" t="s">
        <v>1107</v>
      </c>
      <c r="U5" s="58">
        <v>1</v>
      </c>
      <c r="V5" s="58">
        <v>9</v>
      </c>
      <c r="AA5" s="407" t="s">
        <v>1108</v>
      </c>
      <c r="AB5" s="403">
        <v>100</v>
      </c>
      <c r="AC5" s="63">
        <v>1.2</v>
      </c>
      <c r="AF5" s="679" t="s">
        <v>1109</v>
      </c>
      <c r="AG5" s="679"/>
      <c r="AH5" s="679"/>
      <c r="AQ5" s="56">
        <v>1.2</v>
      </c>
      <c r="AR5" s="65" t="str">
        <f>'Hidden Lists'!U5</f>
        <v>Grup arazileri birbirinden uzaktır ve seçilen 2 alt grup/köyde 4 arazi arasında seyahat etme süresi de dahil olmak üzere 8 saat içinde 4 araziye kadar ziyaret makuldür.</v>
      </c>
    </row>
    <row r="6" spans="1:44" ht="30" x14ac:dyDescent="0.25">
      <c r="B6" s="58" t="s">
        <v>1110</v>
      </c>
      <c r="C6" s="58">
        <f t="shared" si="0"/>
        <v>0</v>
      </c>
      <c r="D6" s="58">
        <f>IF('1.Başvuru Formu'!$D$37='Hidden Lists'!$P$3,E6*G6,E6*H6)</f>
        <v>0</v>
      </c>
      <c r="E6" s="58">
        <f>COUNTIF('1.Başvuru Formu'!B62:B78,'Hidden Lists'!F25)</f>
        <v>0</v>
      </c>
      <c r="F6" s="449">
        <v>3</v>
      </c>
      <c r="G6" s="58">
        <v>1</v>
      </c>
      <c r="H6" s="58">
        <v>0.33</v>
      </c>
      <c r="I6" s="59" t="s">
        <v>1111</v>
      </c>
      <c r="J6" s="59" t="s">
        <v>1112</v>
      </c>
      <c r="P6" s="58" t="s">
        <v>1101</v>
      </c>
      <c r="Q6" s="403">
        <v>51</v>
      </c>
      <c r="R6" s="58">
        <v>15</v>
      </c>
      <c r="S6" s="58">
        <v>7</v>
      </c>
      <c r="T6" s="59" t="s">
        <v>1113</v>
      </c>
      <c r="U6" s="58">
        <v>2</v>
      </c>
      <c r="V6" s="58">
        <v>12</v>
      </c>
      <c r="AA6" s="407" t="s">
        <v>1114</v>
      </c>
      <c r="AB6" s="403">
        <v>250</v>
      </c>
      <c r="AC6" s="63">
        <v>1.7</v>
      </c>
      <c r="AF6" s="64"/>
      <c r="AG6" s="56">
        <v>1</v>
      </c>
      <c r="AQ6" s="56">
        <v>1.3</v>
      </c>
      <c r="AR6" s="65" t="str">
        <f>'Hidden Lists'!U6</f>
        <v>Grup arazileri birbirlerinden oldukça uzaktadır ve seçilen 2 alt grup/köyde 3 arazi arasında seyahat etme süresi de dahil olmak üzere 8 saat içinde 3 araziye kadar ziyaret makuldür.</v>
      </c>
    </row>
    <row r="7" spans="1:44" ht="45" x14ac:dyDescent="0.25">
      <c r="B7" s="58" t="s">
        <v>1115</v>
      </c>
      <c r="C7" s="58">
        <f t="shared" si="0"/>
        <v>0</v>
      </c>
      <c r="D7" s="58">
        <f>IF('1.Başvuru Formu'!$D$37='Hidden Lists'!$P$3,E7*G7,E7*H7)</f>
        <v>0</v>
      </c>
      <c r="E7" s="58">
        <f>'1.Başvuru Formu'!C53</f>
        <v>0</v>
      </c>
      <c r="F7" s="449">
        <v>3</v>
      </c>
      <c r="G7" s="58">
        <v>0.33</v>
      </c>
      <c r="H7" s="58">
        <v>0.33</v>
      </c>
      <c r="I7" s="59" t="s">
        <v>1116</v>
      </c>
      <c r="J7" s="58" t="s">
        <v>1117</v>
      </c>
      <c r="P7" s="58" t="s">
        <v>1108</v>
      </c>
      <c r="Q7" s="403">
        <v>101</v>
      </c>
      <c r="R7" s="58">
        <v>20</v>
      </c>
      <c r="S7" s="58">
        <v>10</v>
      </c>
      <c r="T7" s="59" t="s">
        <v>1118</v>
      </c>
      <c r="U7" s="58">
        <v>2</v>
      </c>
      <c r="V7" s="58">
        <v>15</v>
      </c>
      <c r="AA7" s="407" t="s">
        <v>1119</v>
      </c>
      <c r="AB7" s="403">
        <v>350</v>
      </c>
      <c r="AC7" s="63">
        <v>2.2000000000000002</v>
      </c>
      <c r="AG7" s="56">
        <v>1.5</v>
      </c>
    </row>
    <row r="8" spans="1:44" ht="45" x14ac:dyDescent="0.25">
      <c r="B8" s="58" t="s">
        <v>1120</v>
      </c>
      <c r="C8" s="58">
        <f t="shared" si="0"/>
        <v>0</v>
      </c>
      <c r="D8" s="58">
        <f>IF('1.Başvuru Formu'!$D$37='Hidden Lists'!$P$3,E8*G8,E8*H8)</f>
        <v>0</v>
      </c>
      <c r="E8" s="58">
        <f>'1.Başvuru Formu'!C54</f>
        <v>0</v>
      </c>
      <c r="F8" s="449">
        <v>3</v>
      </c>
      <c r="G8" s="58">
        <v>0.33</v>
      </c>
      <c r="H8" s="58">
        <v>0.33</v>
      </c>
      <c r="I8" s="59" t="s">
        <v>1116</v>
      </c>
      <c r="J8" s="58" t="s">
        <v>1117</v>
      </c>
      <c r="P8" s="58" t="s">
        <v>1121</v>
      </c>
      <c r="Q8" s="403">
        <v>251</v>
      </c>
      <c r="R8" s="58">
        <v>32</v>
      </c>
      <c r="S8" s="58">
        <v>12</v>
      </c>
      <c r="T8" s="59" t="s">
        <v>1122</v>
      </c>
      <c r="U8" s="58">
        <v>5</v>
      </c>
      <c r="V8" s="58">
        <v>18</v>
      </c>
      <c r="AA8" s="407" t="s">
        <v>1123</v>
      </c>
      <c r="AB8" s="403">
        <v>450</v>
      </c>
      <c r="AC8" s="63">
        <v>2.5</v>
      </c>
      <c r="AG8" s="56">
        <v>1.75</v>
      </c>
      <c r="AP8" s="683" t="s">
        <v>1124</v>
      </c>
      <c r="AQ8" s="683"/>
      <c r="AR8" s="683"/>
    </row>
    <row r="9" spans="1:44" ht="45" x14ac:dyDescent="0.25">
      <c r="B9" s="58" t="s">
        <v>1125</v>
      </c>
      <c r="C9" s="58">
        <f t="shared" si="0"/>
        <v>0</v>
      </c>
      <c r="D9" s="58">
        <f>IF('1.Başvuru Formu'!$D$37='Hidden Lists'!$P$3,E9*G9,E9*H9)</f>
        <v>0</v>
      </c>
      <c r="E9" s="58">
        <f>'1.Başvuru Formu'!C55</f>
        <v>0</v>
      </c>
      <c r="F9" s="449">
        <v>3</v>
      </c>
      <c r="G9" s="58">
        <v>0.33</v>
      </c>
      <c r="H9" s="58">
        <v>0.33</v>
      </c>
      <c r="I9" s="59" t="s">
        <v>1116</v>
      </c>
      <c r="J9" s="58" t="s">
        <v>1117</v>
      </c>
      <c r="P9" s="58" t="s">
        <v>1126</v>
      </c>
      <c r="Q9" s="403">
        <v>501</v>
      </c>
      <c r="R9" s="58">
        <v>40</v>
      </c>
      <c r="S9" s="58">
        <v>15</v>
      </c>
      <c r="T9" s="59" t="s">
        <v>1127</v>
      </c>
      <c r="U9" s="58">
        <v>6</v>
      </c>
      <c r="V9" s="58">
        <v>20</v>
      </c>
      <c r="AA9" s="407" t="s">
        <v>1128</v>
      </c>
      <c r="AB9" s="403">
        <v>600</v>
      </c>
      <c r="AC9" s="63">
        <v>2.8</v>
      </c>
      <c r="AE9" s="402"/>
      <c r="AP9" s="56" t="s">
        <v>1129</v>
      </c>
      <c r="AQ9" s="56">
        <v>0.9</v>
      </c>
      <c r="AR9" s="65" t="str">
        <f>'Hidden Lists'!U9</f>
        <v>1. Çok düşük risk</v>
      </c>
    </row>
    <row r="10" spans="1:44" ht="45" x14ac:dyDescent="0.25">
      <c r="B10" s="58" t="s">
        <v>1130</v>
      </c>
      <c r="C10" s="58">
        <f t="shared" si="0"/>
        <v>0</v>
      </c>
      <c r="D10" s="58">
        <f>IF('1.Başvuru Formu'!$D$37='Hidden Lists'!$P$3,E10*G10,E10*H10)</f>
        <v>0</v>
      </c>
      <c r="E10" s="58">
        <f>'1.Başvuru Formu'!C56</f>
        <v>0</v>
      </c>
      <c r="F10" s="449">
        <v>3</v>
      </c>
      <c r="G10" s="58">
        <v>1</v>
      </c>
      <c r="H10" s="58">
        <v>1</v>
      </c>
      <c r="I10" s="59" t="s">
        <v>1131</v>
      </c>
      <c r="J10" s="58" t="s">
        <v>1132</v>
      </c>
      <c r="P10" s="58" t="s">
        <v>1133</v>
      </c>
      <c r="Q10" s="403">
        <v>1501</v>
      </c>
      <c r="R10" s="58">
        <v>50</v>
      </c>
      <c r="S10" s="58">
        <v>18</v>
      </c>
      <c r="T10" s="59" t="s">
        <v>1134</v>
      </c>
      <c r="U10" s="58">
        <v>7</v>
      </c>
      <c r="V10" s="58">
        <v>25</v>
      </c>
      <c r="AA10" s="407" t="s">
        <v>1135</v>
      </c>
      <c r="AB10" s="403">
        <v>800</v>
      </c>
      <c r="AC10" s="63">
        <v>3</v>
      </c>
      <c r="AP10" s="56" t="s">
        <v>1136</v>
      </c>
      <c r="AQ10" s="56">
        <v>1</v>
      </c>
      <c r="AR10" s="65" t="str">
        <f>'Hidden Lists'!U10</f>
        <v>2. Düşük risk</v>
      </c>
    </row>
    <row r="11" spans="1:44" x14ac:dyDescent="0.25">
      <c r="B11" s="58" t="s">
        <v>1137</v>
      </c>
      <c r="C11" s="58">
        <f t="shared" si="0"/>
        <v>0</v>
      </c>
      <c r="D11" s="58">
        <f>IF('1.Başvuru Formu'!$D$37='Hidden Lists'!$P$3,SQRT(E11)*0.5,SQRT(E11)*0.5)</f>
        <v>0</v>
      </c>
      <c r="E11" s="58">
        <f>'1.Başvuru Formu'!C57</f>
        <v>0</v>
      </c>
      <c r="F11" s="58">
        <v>3</v>
      </c>
      <c r="G11" s="348" t="s">
        <v>1138</v>
      </c>
      <c r="H11" s="348" t="s">
        <v>1138</v>
      </c>
      <c r="I11" s="59" t="s">
        <v>1139</v>
      </c>
      <c r="J11" s="58" t="s">
        <v>1140</v>
      </c>
      <c r="P11" s="58" t="s">
        <v>1141</v>
      </c>
      <c r="Q11" s="403">
        <v>4001</v>
      </c>
      <c r="R11" s="58">
        <v>65</v>
      </c>
      <c r="S11" s="58">
        <v>25</v>
      </c>
      <c r="T11" s="58" t="s">
        <v>1142</v>
      </c>
      <c r="U11" s="58">
        <v>8</v>
      </c>
      <c r="V11" s="58">
        <v>30</v>
      </c>
      <c r="AA11" s="407" t="s">
        <v>1143</v>
      </c>
      <c r="AB11" s="403">
        <v>1200</v>
      </c>
      <c r="AC11" s="63">
        <v>3.5</v>
      </c>
      <c r="AP11" s="56" t="s">
        <v>404</v>
      </c>
      <c r="AQ11" s="56">
        <v>1.1000000000000001</v>
      </c>
      <c r="AR11" s="65" t="str">
        <f>'Hidden Lists'!U11</f>
        <v>3. Orta risk</v>
      </c>
    </row>
    <row r="12" spans="1:44" x14ac:dyDescent="0.25">
      <c r="B12" s="58" t="s">
        <v>1144</v>
      </c>
      <c r="C12" s="58">
        <f>IF(D12&lt;F12,SMALL(E12:F12,1),ROUNDUP(D12,0))</f>
        <v>0</v>
      </c>
      <c r="D12" s="58">
        <f>IF('1.Başvuru Formu'!$D$37='Hidden Lists'!$P$3,SQRT(E12),SQRT(E12))</f>
        <v>0</v>
      </c>
      <c r="E12" s="178">
        <f>'1.Başvuru Formu'!K123</f>
        <v>0</v>
      </c>
      <c r="F12" s="449">
        <v>3</v>
      </c>
      <c r="G12" s="347" t="s">
        <v>1103</v>
      </c>
      <c r="H12" s="347" t="s">
        <v>1103</v>
      </c>
      <c r="I12" s="59" t="s">
        <v>1145</v>
      </c>
      <c r="J12" s="58" t="s">
        <v>1146</v>
      </c>
      <c r="AA12" s="407" t="s">
        <v>1147</v>
      </c>
      <c r="AB12" s="403">
        <v>1800</v>
      </c>
      <c r="AC12" s="63">
        <v>4</v>
      </c>
      <c r="AP12" s="56" t="s">
        <v>1148</v>
      </c>
      <c r="AQ12" s="56">
        <v>1.1499999999999999</v>
      </c>
      <c r="AR12" s="65" t="str">
        <f>'Hidden Lists'!U12</f>
        <v>4. Yüksek risk</v>
      </c>
    </row>
    <row r="13" spans="1:44" x14ac:dyDescent="0.25">
      <c r="F13" s="56" t="s">
        <v>1149</v>
      </c>
      <c r="AA13" s="407" t="s">
        <v>1150</v>
      </c>
      <c r="AB13" s="403">
        <v>2500</v>
      </c>
      <c r="AC13" s="63">
        <v>5</v>
      </c>
      <c r="AP13" s="56" t="s">
        <v>85</v>
      </c>
      <c r="AQ13" s="56">
        <v>1.2</v>
      </c>
      <c r="AR13" s="65" t="str">
        <f>'Hidden Lists'!U13</f>
        <v>5. En yüksek risk</v>
      </c>
    </row>
    <row r="14" spans="1:44" ht="30" customHeight="1" x14ac:dyDescent="0.25">
      <c r="P14" s="680" t="s">
        <v>1151</v>
      </c>
      <c r="Q14" s="681"/>
      <c r="R14" s="682"/>
      <c r="T14" s="684" t="s">
        <v>1152</v>
      </c>
      <c r="U14" s="685"/>
      <c r="V14" s="241"/>
      <c r="W14" s="175" t="s">
        <v>1153</v>
      </c>
      <c r="X14" s="175"/>
      <c r="Y14" s="175">
        <f>'2.Denetim Planı'!C86</f>
        <v>0</v>
      </c>
      <c r="Z14" s="175"/>
      <c r="AA14" s="407" t="s">
        <v>1154</v>
      </c>
      <c r="AB14" s="403">
        <v>3500</v>
      </c>
      <c r="AC14" s="63">
        <v>6</v>
      </c>
    </row>
    <row r="15" spans="1:44" x14ac:dyDescent="0.25">
      <c r="P15" s="56" t="s">
        <v>1155</v>
      </c>
      <c r="R15" s="56">
        <f>('2.Denetim Planı'!B72-'2.Denetim Planı'!B71)+1</f>
        <v>1</v>
      </c>
      <c r="T15" s="58"/>
      <c r="U15" s="180" t="s">
        <v>1156</v>
      </c>
      <c r="V15" s="180" t="s">
        <v>1157</v>
      </c>
      <c r="W15" s="58" t="s">
        <v>1158</v>
      </c>
      <c r="X15" s="180" t="s">
        <v>1159</v>
      </c>
      <c r="Y15" s="180" t="s">
        <v>1160</v>
      </c>
      <c r="Z15" s="180" t="s">
        <v>1161</v>
      </c>
      <c r="AP15" s="56" t="str">
        <f>'Hidden Lists'!U9</f>
        <v>1. Çok düşük risk</v>
      </c>
      <c r="AQ15" s="56">
        <v>0.9</v>
      </c>
    </row>
    <row r="16" spans="1:44" x14ac:dyDescent="0.25">
      <c r="P16" s="56" t="s">
        <v>1162</v>
      </c>
      <c r="R16" s="173">
        <f>ROUNDUP('2.Denetim Planı'!E69,0)</f>
        <v>1</v>
      </c>
      <c r="T16" s="58" t="s">
        <v>1163</v>
      </c>
      <c r="U16" s="453">
        <f>'1.Başvuru Formu'!B123</f>
        <v>0</v>
      </c>
      <c r="V16" s="452">
        <f>'1.Başvuru Formu'!C123</f>
        <v>0</v>
      </c>
      <c r="W16" s="454">
        <f>SUM(U16:V16)</f>
        <v>0</v>
      </c>
      <c r="X16" s="179" t="e">
        <f>(SUM(U16:V16)/(SUM($U$18:$V$18)))</f>
        <v>#DIV/0!</v>
      </c>
      <c r="Y16" s="179" t="e">
        <f>U16/(U16+V16)</f>
        <v>#DIV/0!</v>
      </c>
      <c r="Z16" s="179" t="e">
        <f>V16/(U16+V16)</f>
        <v>#DIV/0!</v>
      </c>
      <c r="AP16" s="56" t="str">
        <f>'Hidden Lists'!U10</f>
        <v>2. Düşük risk</v>
      </c>
      <c r="AQ16" s="56">
        <v>1</v>
      </c>
    </row>
    <row r="17" spans="16:43" x14ac:dyDescent="0.25">
      <c r="Q17" s="1"/>
      <c r="T17" s="58" t="s">
        <v>1164</v>
      </c>
      <c r="U17" s="452">
        <f>'1.Başvuru Formu'!D123</f>
        <v>0</v>
      </c>
      <c r="V17" s="452">
        <f>'1.Başvuru Formu'!E123</f>
        <v>0</v>
      </c>
      <c r="W17" s="178">
        <f>SUM(U17:V17)</f>
        <v>0</v>
      </c>
      <c r="X17" s="179" t="e">
        <f>(SUM(U17:V17)/(SUM($U$18:$V$18)))</f>
        <v>#DIV/0!</v>
      </c>
      <c r="Y17" s="179" t="e">
        <f>U17/(U17+V17)</f>
        <v>#DIV/0!</v>
      </c>
      <c r="Z17" s="179" t="e">
        <f>V17/(U17+V17)</f>
        <v>#DIV/0!</v>
      </c>
      <c r="AP17" s="56" t="str">
        <f>'Hidden Lists'!U11</f>
        <v>3. Orta risk</v>
      </c>
      <c r="AQ17" s="56">
        <v>1.1000000000000001</v>
      </c>
    </row>
    <row r="18" spans="16:43" ht="15" customHeight="1" x14ac:dyDescent="0.25">
      <c r="T18" s="58" t="s">
        <v>1165</v>
      </c>
      <c r="U18" s="454">
        <f>SUM(U16:U17)</f>
        <v>0</v>
      </c>
      <c r="V18" s="178">
        <f>SUM(V16:V17)</f>
        <v>0</v>
      </c>
      <c r="W18" s="58">
        <f>SUM(U18:V18)</f>
        <v>0</v>
      </c>
      <c r="X18" s="58"/>
      <c r="Y18" s="58"/>
      <c r="Z18" s="58"/>
      <c r="AP18" s="56" t="str">
        <f>'Hidden Lists'!U12</f>
        <v>4. Yüksek risk</v>
      </c>
      <c r="AQ18" s="56">
        <v>1.1499999999999999</v>
      </c>
    </row>
    <row r="19" spans="16:43" x14ac:dyDescent="0.25">
      <c r="AP19" s="56" t="str">
        <f>'Hidden Lists'!U13</f>
        <v>5. En yüksek risk</v>
      </c>
      <c r="AQ19" s="56">
        <v>1.2</v>
      </c>
    </row>
    <row r="20" spans="16:43" x14ac:dyDescent="0.25">
      <c r="P20" s="680" t="s">
        <v>1166</v>
      </c>
      <c r="Q20" s="681"/>
      <c r="R20" s="682"/>
      <c r="U20" s="176"/>
      <c r="X20" s="177"/>
    </row>
    <row r="21" spans="16:43" x14ac:dyDescent="0.25">
      <c r="P21" s="56" t="s">
        <v>1167</v>
      </c>
      <c r="R21" s="7">
        <f>IF('1.Başvuru Formu'!D36='Hidden Lists'!C10,1,0)</f>
        <v>0</v>
      </c>
      <c r="T21" s="686" t="s">
        <v>1168</v>
      </c>
      <c r="U21" s="687"/>
      <c r="V21" s="687"/>
      <c r="W21" s="687"/>
      <c r="X21" s="687"/>
      <c r="Y21" s="687"/>
    </row>
    <row r="22" spans="16:43" x14ac:dyDescent="0.25">
      <c r="P22" s="56" t="s">
        <v>1169</v>
      </c>
      <c r="R22" s="7">
        <f>IF('1.Başvuru Formu'!D46&gt;0,0,1)</f>
        <v>1</v>
      </c>
      <c r="U22" s="56" t="s">
        <v>1158</v>
      </c>
      <c r="V22" s="56" t="s">
        <v>1156</v>
      </c>
      <c r="W22" s="56" t="s">
        <v>1157</v>
      </c>
    </row>
    <row r="23" spans="16:43" x14ac:dyDescent="0.25">
      <c r="P23" s="56" t="s">
        <v>1170</v>
      </c>
      <c r="R23" s="7">
        <f>R21+R22</f>
        <v>1</v>
      </c>
      <c r="T23" s="58" t="s">
        <v>1171</v>
      </c>
      <c r="U23" s="174" t="e">
        <f>($Y$14*X16)</f>
        <v>#DIV/0!</v>
      </c>
      <c r="V23" s="173" t="e">
        <f>U23*Y16</f>
        <v>#DIV/0!</v>
      </c>
      <c r="W23" s="173" t="e">
        <f>U23*Z16</f>
        <v>#DIV/0!</v>
      </c>
    </row>
    <row r="24" spans="16:43" x14ac:dyDescent="0.25">
      <c r="T24" s="58" t="s">
        <v>1172</v>
      </c>
      <c r="U24" s="174" t="e">
        <f>($Y$14*X17)</f>
        <v>#DIV/0!</v>
      </c>
      <c r="V24" s="173" t="e">
        <f>U24*Y17</f>
        <v>#DIV/0!</v>
      </c>
      <c r="W24" s="173" t="e">
        <f>U24*Z17</f>
        <v>#DIV/0!</v>
      </c>
    </row>
    <row r="25" spans="16:43" x14ac:dyDescent="0.25">
      <c r="T25" s="58" t="s">
        <v>1165</v>
      </c>
      <c r="U25" s="174"/>
    </row>
    <row r="28" spans="16:43" x14ac:dyDescent="0.25">
      <c r="T28" s="686" t="s">
        <v>1173</v>
      </c>
      <c r="U28" s="687"/>
      <c r="V28" s="687"/>
      <c r="W28" s="687"/>
      <c r="X28" s="687"/>
      <c r="Y28" s="687"/>
    </row>
    <row r="29" spans="16:43" x14ac:dyDescent="0.25">
      <c r="U29" s="56" t="s">
        <v>1158</v>
      </c>
      <c r="V29" s="56" t="s">
        <v>1156</v>
      </c>
      <c r="W29" s="56" t="s">
        <v>1157</v>
      </c>
    </row>
    <row r="30" spans="16:43" x14ac:dyDescent="0.25">
      <c r="T30" s="58" t="s">
        <v>1171</v>
      </c>
      <c r="U30" s="174" t="e">
        <f t="shared" ref="U30:W31" si="1">_xlfn.FLOOR.MATH(U23,1)</f>
        <v>#DIV/0!</v>
      </c>
      <c r="V30" s="174" t="e">
        <f t="shared" si="1"/>
        <v>#DIV/0!</v>
      </c>
      <c r="W30" s="174" t="e">
        <f t="shared" si="1"/>
        <v>#DIV/0!</v>
      </c>
    </row>
    <row r="31" spans="16:43" x14ac:dyDescent="0.25">
      <c r="T31" s="58" t="s">
        <v>1172</v>
      </c>
      <c r="U31" s="174" t="e">
        <f t="shared" si="1"/>
        <v>#DIV/0!</v>
      </c>
      <c r="V31" s="174" t="e">
        <f t="shared" si="1"/>
        <v>#DIV/0!</v>
      </c>
      <c r="W31" s="174" t="e">
        <f t="shared" si="1"/>
        <v>#DIV/0!</v>
      </c>
    </row>
    <row r="32" spans="16:43" x14ac:dyDescent="0.25">
      <c r="T32" s="58" t="s">
        <v>1165</v>
      </c>
      <c r="U32" s="174"/>
    </row>
    <row r="33" spans="20:25" x14ac:dyDescent="0.25">
      <c r="T33" s="56" t="s">
        <v>1174</v>
      </c>
      <c r="U33" s="56">
        <f>ROUNDUP(U20*X20,0)</f>
        <v>0</v>
      </c>
    </row>
    <row r="34" spans="20:25" x14ac:dyDescent="0.25">
      <c r="T34" s="686" t="s">
        <v>1175</v>
      </c>
      <c r="U34" s="687"/>
      <c r="V34" s="687"/>
      <c r="W34" s="687"/>
      <c r="X34" s="687"/>
      <c r="Y34" s="687"/>
    </row>
    <row r="35" spans="20:25" x14ac:dyDescent="0.25">
      <c r="U35" s="56" t="s">
        <v>1158</v>
      </c>
      <c r="V35" s="56" t="s">
        <v>1156</v>
      </c>
      <c r="W35" s="56" t="s">
        <v>1157</v>
      </c>
    </row>
    <row r="36" spans="20:25" x14ac:dyDescent="0.25">
      <c r="T36" s="58" t="s">
        <v>1171</v>
      </c>
      <c r="U36" s="174" t="e">
        <f t="shared" ref="U36:W37" si="2">U23-U30</f>
        <v>#DIV/0!</v>
      </c>
      <c r="V36" s="174" t="e">
        <f t="shared" si="2"/>
        <v>#DIV/0!</v>
      </c>
      <c r="W36" s="174" t="e">
        <f t="shared" si="2"/>
        <v>#DIV/0!</v>
      </c>
    </row>
    <row r="37" spans="20:25" x14ac:dyDescent="0.25">
      <c r="T37" s="58" t="s">
        <v>1172</v>
      </c>
      <c r="U37" s="174" t="e">
        <f t="shared" si="2"/>
        <v>#DIV/0!</v>
      </c>
      <c r="V37" s="174" t="e">
        <f t="shared" si="2"/>
        <v>#DIV/0!</v>
      </c>
      <c r="W37" s="174" t="e">
        <f t="shared" si="2"/>
        <v>#DIV/0!</v>
      </c>
    </row>
    <row r="38" spans="20:25" x14ac:dyDescent="0.25">
      <c r="T38" s="58" t="s">
        <v>1165</v>
      </c>
      <c r="U38" s="174">
        <f t="shared" ref="U38:W38" si="3">U25-U32</f>
        <v>0</v>
      </c>
      <c r="V38" s="174">
        <f>V25-V32</f>
        <v>0</v>
      </c>
      <c r="W38" s="174">
        <f t="shared" si="3"/>
        <v>0</v>
      </c>
    </row>
    <row r="40" spans="20:25" x14ac:dyDescent="0.25">
      <c r="T40" s="686" t="s">
        <v>1176</v>
      </c>
      <c r="U40" s="687"/>
      <c r="V40" s="687"/>
      <c r="W40" s="687"/>
      <c r="X40" s="687"/>
      <c r="Y40" s="687"/>
    </row>
    <row r="41" spans="20:25" x14ac:dyDescent="0.25">
      <c r="U41" s="56" t="s">
        <v>1158</v>
      </c>
      <c r="V41" s="56" t="s">
        <v>1156</v>
      </c>
      <c r="W41" s="56" t="s">
        <v>1157</v>
      </c>
    </row>
    <row r="42" spans="20:25" x14ac:dyDescent="0.25">
      <c r="T42" s="58" t="s">
        <v>1171</v>
      </c>
      <c r="U42" s="181" t="e">
        <f t="shared" ref="U42:W43" si="4">IF(U36&lt;0.49,ROUNDDOWN(U23,0),ROUNDUP(U23,0))</f>
        <v>#DIV/0!</v>
      </c>
      <c r="V42" s="181" t="e">
        <f t="shared" si="4"/>
        <v>#DIV/0!</v>
      </c>
      <c r="W42" s="181" t="e">
        <f t="shared" si="4"/>
        <v>#DIV/0!</v>
      </c>
    </row>
    <row r="43" spans="20:25" x14ac:dyDescent="0.25">
      <c r="T43" s="58" t="s">
        <v>1172</v>
      </c>
      <c r="U43" s="181" t="e">
        <f t="shared" si="4"/>
        <v>#DIV/0!</v>
      </c>
      <c r="V43" s="181" t="e">
        <f t="shared" si="4"/>
        <v>#DIV/0!</v>
      </c>
      <c r="W43" s="181" t="e">
        <f t="shared" si="4"/>
        <v>#DIV/0!</v>
      </c>
    </row>
    <row r="44" spans="20:25" x14ac:dyDescent="0.25">
      <c r="T44" s="58" t="s">
        <v>1165</v>
      </c>
      <c r="U44" s="174"/>
      <c r="V44" s="174"/>
      <c r="W44" s="174"/>
    </row>
    <row r="51" spans="18:20" x14ac:dyDescent="0.25">
      <c r="R51" s="7"/>
      <c r="S51" s="7"/>
      <c r="T51" s="7"/>
    </row>
  </sheetData>
  <sheetProtection algorithmName="SHA-512" hashValue="Mw1CEfqGCcfMJBflUhu7gWtTcQ++LuQ6QxHuDgHNL9RkhZHcEhzIJfqLN/vc7kFW4W1ebYFpFCjF/tgkBFRlIg==" saltValue="4UJjqUm/M2bS/waC98bbHg==" spinCount="100000" sheet="1" objects="1" scenarios="1"/>
  <mergeCells count="13">
    <mergeCell ref="T21:Y21"/>
    <mergeCell ref="T28:Y28"/>
    <mergeCell ref="T34:Y34"/>
    <mergeCell ref="T40:Y40"/>
    <mergeCell ref="AK1:AM1"/>
    <mergeCell ref="AA1:AC1"/>
    <mergeCell ref="P20:R20"/>
    <mergeCell ref="AQ2:AR2"/>
    <mergeCell ref="AP8:AR8"/>
    <mergeCell ref="AF1:AH1"/>
    <mergeCell ref="P14:R14"/>
    <mergeCell ref="T14:U14"/>
    <mergeCell ref="AF5:AH5"/>
  </mergeCells>
  <pageMargins left="0.511811024" right="0.511811024" top="0.78740157499999996" bottom="0.78740157499999996" header="0.31496062000000002" footer="0.31496062000000002"/>
  <ignoredErrors>
    <ignoredError sqref="D5"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E622F-0220-4BE6-A049-553D5717B819}">
  <sheetPr>
    <tabColor theme="1"/>
  </sheetPr>
  <dimension ref="A1:F66"/>
  <sheetViews>
    <sheetView zoomScale="80" zoomScaleNormal="80" workbookViewId="0"/>
  </sheetViews>
  <sheetFormatPr defaultColWidth="9.140625" defaultRowHeight="13.5" x14ac:dyDescent="0.25"/>
  <cols>
    <col min="1" max="1" width="50.140625" style="359" customWidth="1"/>
    <col min="2" max="2" width="35.28515625" style="359" customWidth="1"/>
    <col min="3" max="3" width="24.5703125" style="359" customWidth="1"/>
    <col min="4" max="4" width="36.7109375" style="359" customWidth="1"/>
    <col min="5" max="5" width="9" style="359" customWidth="1"/>
    <col min="6" max="6" width="54.7109375" style="359" customWidth="1"/>
    <col min="7" max="7" width="24.7109375" style="2" customWidth="1"/>
    <col min="8" max="16384" width="9.140625" style="2"/>
  </cols>
  <sheetData>
    <row r="1" spans="1:6" x14ac:dyDescent="0.25">
      <c r="A1" s="358" t="s">
        <v>966</v>
      </c>
    </row>
    <row r="2" spans="1:6" x14ac:dyDescent="0.25">
      <c r="A2" s="324" t="str">
        <f>Factors!A1</f>
        <v>Note for translator: No need to translate this tab</v>
      </c>
    </row>
    <row r="3" spans="1:6" ht="27" x14ac:dyDescent="0.25">
      <c r="A3" s="367" t="s">
        <v>967</v>
      </c>
      <c r="B3" s="367" t="s">
        <v>968</v>
      </c>
      <c r="C3" s="367" t="s">
        <v>969</v>
      </c>
      <c r="D3" s="367" t="s">
        <v>970</v>
      </c>
      <c r="E3" s="367" t="s">
        <v>971</v>
      </c>
      <c r="F3" s="367" t="s">
        <v>972</v>
      </c>
    </row>
    <row r="4" spans="1:6" ht="54" customHeight="1" x14ac:dyDescent="0.25">
      <c r="A4" s="240" t="s">
        <v>973</v>
      </c>
      <c r="B4" s="240" t="s">
        <v>974</v>
      </c>
      <c r="C4" s="240" t="s">
        <v>975</v>
      </c>
      <c r="D4" s="240" t="s">
        <v>976</v>
      </c>
      <c r="E4" s="360">
        <v>0</v>
      </c>
      <c r="F4" s="240" t="s">
        <v>977</v>
      </c>
    </row>
    <row r="5" spans="1:6" ht="27" x14ac:dyDescent="0.25">
      <c r="A5" s="240" t="s">
        <v>973</v>
      </c>
      <c r="B5" s="240" t="s">
        <v>974</v>
      </c>
      <c r="C5" s="240" t="s">
        <v>975</v>
      </c>
      <c r="D5" s="360" t="s">
        <v>978</v>
      </c>
      <c r="E5" s="360">
        <v>1</v>
      </c>
      <c r="F5" s="360"/>
    </row>
    <row r="6" spans="1:6" ht="27" x14ac:dyDescent="0.25">
      <c r="A6" s="240" t="s">
        <v>979</v>
      </c>
      <c r="B6" s="240" t="s">
        <v>974</v>
      </c>
      <c r="C6" s="240" t="s">
        <v>980</v>
      </c>
      <c r="D6" s="360" t="s">
        <v>981</v>
      </c>
      <c r="E6" s="360">
        <v>0</v>
      </c>
      <c r="F6" s="360"/>
    </row>
    <row r="7" spans="1:6" ht="27" x14ac:dyDescent="0.25">
      <c r="A7" s="240" t="s">
        <v>979</v>
      </c>
      <c r="B7" s="240" t="s">
        <v>974</v>
      </c>
      <c r="C7" s="240" t="s">
        <v>980</v>
      </c>
      <c r="D7" s="360" t="s">
        <v>982</v>
      </c>
      <c r="E7" s="360">
        <v>1</v>
      </c>
      <c r="F7" s="360" t="s">
        <v>983</v>
      </c>
    </row>
    <row r="8" spans="1:6" ht="27" x14ac:dyDescent="0.25">
      <c r="A8" s="240" t="s">
        <v>984</v>
      </c>
      <c r="B8" s="240" t="s">
        <v>974</v>
      </c>
      <c r="C8" s="240" t="s">
        <v>975</v>
      </c>
      <c r="D8" s="360" t="s">
        <v>985</v>
      </c>
      <c r="E8" s="360">
        <v>0</v>
      </c>
      <c r="F8" s="360" t="s">
        <v>986</v>
      </c>
    </row>
    <row r="9" spans="1:6" ht="27" x14ac:dyDescent="0.25">
      <c r="A9" s="240" t="s">
        <v>984</v>
      </c>
      <c r="B9" s="240" t="s">
        <v>974</v>
      </c>
      <c r="C9" s="240" t="s">
        <v>975</v>
      </c>
      <c r="D9" s="360" t="s">
        <v>987</v>
      </c>
      <c r="E9" s="360">
        <v>1</v>
      </c>
      <c r="F9" s="360"/>
    </row>
    <row r="10" spans="1:6" ht="40.5" x14ac:dyDescent="0.25">
      <c r="A10" s="240" t="s">
        <v>988</v>
      </c>
      <c r="B10" s="240" t="s">
        <v>974</v>
      </c>
      <c r="C10" s="240" t="s">
        <v>989</v>
      </c>
      <c r="D10" s="360" t="s">
        <v>990</v>
      </c>
      <c r="E10" s="360">
        <v>0</v>
      </c>
      <c r="F10" s="360" t="s">
        <v>991</v>
      </c>
    </row>
    <row r="11" spans="1:6" ht="27" x14ac:dyDescent="0.25">
      <c r="A11" s="240" t="s">
        <v>988</v>
      </c>
      <c r="B11" s="240" t="s">
        <v>974</v>
      </c>
      <c r="C11" s="240" t="s">
        <v>989</v>
      </c>
      <c r="D11" s="360" t="s">
        <v>992</v>
      </c>
      <c r="E11" s="360">
        <v>1</v>
      </c>
      <c r="F11" s="360"/>
    </row>
    <row r="12" spans="1:6" x14ac:dyDescent="0.25">
      <c r="A12" s="240" t="s">
        <v>993</v>
      </c>
      <c r="B12" s="360" t="s">
        <v>994</v>
      </c>
      <c r="C12" s="360" t="s">
        <v>995</v>
      </c>
      <c r="D12" s="360" t="s">
        <v>996</v>
      </c>
      <c r="E12" s="360">
        <v>0</v>
      </c>
      <c r="F12" s="361" t="s">
        <v>997</v>
      </c>
    </row>
    <row r="13" spans="1:6" x14ac:dyDescent="0.25">
      <c r="A13" s="240" t="s">
        <v>993</v>
      </c>
      <c r="B13" s="360" t="s">
        <v>994</v>
      </c>
      <c r="C13" s="360" t="s">
        <v>995</v>
      </c>
      <c r="D13" s="360" t="s">
        <v>998</v>
      </c>
      <c r="E13" s="360">
        <v>1</v>
      </c>
      <c r="F13" s="361" t="s">
        <v>999</v>
      </c>
    </row>
    <row r="14" spans="1:6" x14ac:dyDescent="0.25">
      <c r="A14" s="240" t="s">
        <v>993</v>
      </c>
      <c r="B14" s="360" t="s">
        <v>994</v>
      </c>
      <c r="C14" s="360" t="s">
        <v>995</v>
      </c>
      <c r="D14" s="360" t="s">
        <v>1000</v>
      </c>
      <c r="E14" s="360">
        <v>2</v>
      </c>
      <c r="F14" s="360"/>
    </row>
    <row r="15" spans="1:6" ht="27" x14ac:dyDescent="0.25">
      <c r="A15" s="240" t="s">
        <v>1001</v>
      </c>
      <c r="B15" s="360" t="s">
        <v>1002</v>
      </c>
      <c r="C15" s="240" t="s">
        <v>989</v>
      </c>
      <c r="D15" s="360" t="s">
        <v>1003</v>
      </c>
      <c r="E15" s="360">
        <v>0</v>
      </c>
      <c r="F15" s="361" t="s">
        <v>1004</v>
      </c>
    </row>
    <row r="16" spans="1:6" ht="27" x14ac:dyDescent="0.25">
      <c r="A16" s="240" t="s">
        <v>1001</v>
      </c>
      <c r="B16" s="360" t="s">
        <v>1002</v>
      </c>
      <c r="C16" s="240" t="s">
        <v>989</v>
      </c>
      <c r="D16" s="360" t="s">
        <v>1005</v>
      </c>
      <c r="E16" s="360">
        <v>1</v>
      </c>
      <c r="F16" s="361" t="s">
        <v>1006</v>
      </c>
    </row>
    <row r="17" spans="1:6" ht="27" x14ac:dyDescent="0.25">
      <c r="A17" s="240" t="s">
        <v>1001</v>
      </c>
      <c r="B17" s="360" t="s">
        <v>1002</v>
      </c>
      <c r="C17" s="240" t="s">
        <v>989</v>
      </c>
      <c r="D17" s="360" t="s">
        <v>1007</v>
      </c>
      <c r="E17" s="360">
        <v>2</v>
      </c>
      <c r="F17" s="360"/>
    </row>
    <row r="18" spans="1:6" x14ac:dyDescent="0.25">
      <c r="A18" s="240" t="s">
        <v>1008</v>
      </c>
      <c r="B18" s="360" t="s">
        <v>1002</v>
      </c>
      <c r="C18" s="360" t="s">
        <v>995</v>
      </c>
      <c r="D18" s="360" t="s">
        <v>1009</v>
      </c>
      <c r="E18" s="360">
        <v>0</v>
      </c>
      <c r="F18" s="361" t="s">
        <v>1010</v>
      </c>
    </row>
    <row r="19" spans="1:6" x14ac:dyDescent="0.25">
      <c r="A19" s="240" t="s">
        <v>1008</v>
      </c>
      <c r="B19" s="360" t="s">
        <v>1002</v>
      </c>
      <c r="C19" s="360" t="s">
        <v>995</v>
      </c>
      <c r="D19" s="360" t="s">
        <v>1011</v>
      </c>
      <c r="E19" s="360">
        <v>1</v>
      </c>
      <c r="F19" s="361" t="s">
        <v>1012</v>
      </c>
    </row>
    <row r="20" spans="1:6" x14ac:dyDescent="0.25">
      <c r="A20" s="240" t="s">
        <v>1008</v>
      </c>
      <c r="B20" s="360" t="s">
        <v>1002</v>
      </c>
      <c r="C20" s="360" t="s">
        <v>995</v>
      </c>
      <c r="D20" s="360" t="s">
        <v>1013</v>
      </c>
      <c r="E20" s="360">
        <v>2</v>
      </c>
      <c r="F20" s="360"/>
    </row>
    <row r="21" spans="1:6" ht="27" x14ac:dyDescent="0.25">
      <c r="A21" s="362" t="s">
        <v>1014</v>
      </c>
      <c r="B21" s="360" t="s">
        <v>1002</v>
      </c>
      <c r="C21" s="240" t="s">
        <v>989</v>
      </c>
      <c r="D21" s="360" t="s">
        <v>1015</v>
      </c>
      <c r="E21" s="360">
        <v>0</v>
      </c>
      <c r="F21" s="360"/>
    </row>
    <row r="22" spans="1:6" ht="27" x14ac:dyDescent="0.25">
      <c r="A22" s="362" t="s">
        <v>1014</v>
      </c>
      <c r="B22" s="360" t="s">
        <v>1002</v>
      </c>
      <c r="C22" s="240" t="s">
        <v>989</v>
      </c>
      <c r="D22" s="360" t="s">
        <v>1016</v>
      </c>
      <c r="E22" s="360">
        <v>1</v>
      </c>
      <c r="F22" s="360"/>
    </row>
    <row r="23" spans="1:6" ht="27" x14ac:dyDescent="0.25">
      <c r="A23" s="362" t="s">
        <v>1014</v>
      </c>
      <c r="B23" s="360" t="s">
        <v>1002</v>
      </c>
      <c r="C23" s="240" t="s">
        <v>989</v>
      </c>
      <c r="D23" s="360" t="s">
        <v>1017</v>
      </c>
      <c r="E23" s="360">
        <v>2</v>
      </c>
      <c r="F23" s="360"/>
    </row>
    <row r="24" spans="1:6" ht="27" x14ac:dyDescent="0.25">
      <c r="A24" s="362" t="s">
        <v>1018</v>
      </c>
      <c r="B24" s="240" t="s">
        <v>974</v>
      </c>
      <c r="C24" s="360" t="s">
        <v>995</v>
      </c>
      <c r="D24" s="363">
        <v>0</v>
      </c>
      <c r="E24" s="360">
        <v>0</v>
      </c>
      <c r="F24" s="360" t="s">
        <v>1019</v>
      </c>
    </row>
    <row r="25" spans="1:6" ht="27" x14ac:dyDescent="0.25">
      <c r="A25" s="362" t="s">
        <v>1018</v>
      </c>
      <c r="B25" s="240" t="s">
        <v>974</v>
      </c>
      <c r="C25" s="360" t="s">
        <v>995</v>
      </c>
      <c r="D25" s="364" t="s">
        <v>1020</v>
      </c>
      <c r="E25" s="360">
        <v>1</v>
      </c>
      <c r="F25" s="365"/>
    </row>
    <row r="26" spans="1:6" ht="27" x14ac:dyDescent="0.25">
      <c r="A26" s="362" t="s">
        <v>1018</v>
      </c>
      <c r="B26" s="240" t="s">
        <v>974</v>
      </c>
      <c r="C26" s="360" t="s">
        <v>995</v>
      </c>
      <c r="D26" s="360" t="s">
        <v>1021</v>
      </c>
      <c r="E26" s="360">
        <v>2</v>
      </c>
      <c r="F26" s="360"/>
    </row>
    <row r="27" spans="1:6" ht="27" x14ac:dyDescent="0.25">
      <c r="A27" s="362" t="s">
        <v>1022</v>
      </c>
      <c r="B27" s="360" t="s">
        <v>1002</v>
      </c>
      <c r="C27" s="240" t="s">
        <v>989</v>
      </c>
      <c r="D27" s="360" t="s">
        <v>1023</v>
      </c>
      <c r="E27" s="360">
        <v>0</v>
      </c>
      <c r="F27" s="360"/>
    </row>
    <row r="28" spans="1:6" ht="27" x14ac:dyDescent="0.25">
      <c r="A28" s="362" t="s">
        <v>1022</v>
      </c>
      <c r="B28" s="360" t="s">
        <v>1002</v>
      </c>
      <c r="C28" s="240" t="s">
        <v>989</v>
      </c>
      <c r="D28" s="360" t="s">
        <v>1024</v>
      </c>
      <c r="E28" s="360">
        <v>1</v>
      </c>
      <c r="F28" s="360"/>
    </row>
    <row r="29" spans="1:6" ht="27" x14ac:dyDescent="0.25">
      <c r="A29" s="362" t="s">
        <v>1022</v>
      </c>
      <c r="B29" s="360" t="s">
        <v>1002</v>
      </c>
      <c r="C29" s="240" t="s">
        <v>989</v>
      </c>
      <c r="D29" s="360" t="s">
        <v>1025</v>
      </c>
      <c r="E29" s="360">
        <v>2</v>
      </c>
      <c r="F29" s="360"/>
    </row>
    <row r="30" spans="1:6" ht="54" x14ac:dyDescent="0.25">
      <c r="A30" s="240" t="s">
        <v>1026</v>
      </c>
      <c r="B30" s="240" t="s">
        <v>974</v>
      </c>
      <c r="C30" s="240" t="s">
        <v>989</v>
      </c>
      <c r="D30" s="363">
        <v>0</v>
      </c>
      <c r="E30" s="360">
        <v>0</v>
      </c>
      <c r="F30" s="360" t="s">
        <v>1027</v>
      </c>
    </row>
    <row r="31" spans="1:6" ht="27" x14ac:dyDescent="0.25">
      <c r="A31" s="240" t="s">
        <v>1026</v>
      </c>
      <c r="B31" s="240" t="s">
        <v>974</v>
      </c>
      <c r="C31" s="240" t="s">
        <v>989</v>
      </c>
      <c r="D31" s="360" t="s">
        <v>1028</v>
      </c>
      <c r="E31" s="360">
        <v>1</v>
      </c>
      <c r="F31" s="360"/>
    </row>
    <row r="32" spans="1:6" x14ac:dyDescent="0.25">
      <c r="A32" s="240" t="s">
        <v>1029</v>
      </c>
      <c r="B32" s="360" t="s">
        <v>994</v>
      </c>
      <c r="C32" s="360" t="s">
        <v>995</v>
      </c>
      <c r="D32" s="366">
        <v>0</v>
      </c>
      <c r="E32" s="360">
        <v>0</v>
      </c>
      <c r="F32" s="360"/>
    </row>
    <row r="33" spans="1:6" x14ac:dyDescent="0.25">
      <c r="A33" s="240" t="s">
        <v>1029</v>
      </c>
      <c r="B33" s="360" t="s">
        <v>994</v>
      </c>
      <c r="C33" s="360" t="s">
        <v>995</v>
      </c>
      <c r="D33" s="364" t="s">
        <v>1030</v>
      </c>
      <c r="E33" s="360">
        <v>1</v>
      </c>
      <c r="F33" s="360"/>
    </row>
    <row r="34" spans="1:6" x14ac:dyDescent="0.25">
      <c r="A34" s="240" t="s">
        <v>1029</v>
      </c>
      <c r="B34" s="360" t="s">
        <v>994</v>
      </c>
      <c r="C34" s="360" t="s">
        <v>995</v>
      </c>
      <c r="D34" s="360" t="s">
        <v>1031</v>
      </c>
      <c r="E34" s="360">
        <v>2</v>
      </c>
      <c r="F34" s="360"/>
    </row>
    <row r="35" spans="1:6" ht="27" x14ac:dyDescent="0.25">
      <c r="A35" s="240" t="s">
        <v>1032</v>
      </c>
      <c r="B35" s="360" t="s">
        <v>994</v>
      </c>
      <c r="C35" s="360" t="s">
        <v>995</v>
      </c>
      <c r="D35" s="360" t="s">
        <v>1033</v>
      </c>
      <c r="E35" s="360">
        <v>0</v>
      </c>
      <c r="F35" s="360" t="s">
        <v>1034</v>
      </c>
    </row>
    <row r="36" spans="1:6" ht="27" x14ac:dyDescent="0.25">
      <c r="A36" s="240" t="s">
        <v>1032</v>
      </c>
      <c r="B36" s="360" t="s">
        <v>994</v>
      </c>
      <c r="C36" s="360" t="s">
        <v>995</v>
      </c>
      <c r="D36" s="360" t="s">
        <v>1035</v>
      </c>
      <c r="E36" s="360">
        <v>1</v>
      </c>
      <c r="F36" s="360" t="s">
        <v>1036</v>
      </c>
    </row>
    <row r="37" spans="1:6" x14ac:dyDescent="0.25">
      <c r="A37" s="240" t="s">
        <v>1032</v>
      </c>
      <c r="B37" s="360" t="s">
        <v>994</v>
      </c>
      <c r="C37" s="360" t="s">
        <v>995</v>
      </c>
      <c r="D37" s="360" t="s">
        <v>1037</v>
      </c>
      <c r="E37" s="360">
        <v>2</v>
      </c>
      <c r="F37" s="360"/>
    </row>
    <row r="38" spans="1:6" ht="27" x14ac:dyDescent="0.25">
      <c r="A38" s="240" t="s">
        <v>1038</v>
      </c>
      <c r="B38" s="360" t="s">
        <v>994</v>
      </c>
      <c r="C38" s="360" t="s">
        <v>995</v>
      </c>
      <c r="D38" s="360" t="s">
        <v>1033</v>
      </c>
      <c r="E38" s="360">
        <v>0</v>
      </c>
      <c r="F38" s="360" t="s">
        <v>1039</v>
      </c>
    </row>
    <row r="39" spans="1:6" ht="27" x14ac:dyDescent="0.25">
      <c r="A39" s="240" t="s">
        <v>1038</v>
      </c>
      <c r="B39" s="360" t="s">
        <v>994</v>
      </c>
      <c r="C39" s="360" t="s">
        <v>995</v>
      </c>
      <c r="D39" s="360" t="s">
        <v>1040</v>
      </c>
      <c r="E39" s="360">
        <v>1</v>
      </c>
      <c r="F39" s="360" t="s">
        <v>1041</v>
      </c>
    </row>
    <row r="40" spans="1:6" x14ac:dyDescent="0.25">
      <c r="A40" s="240" t="s">
        <v>1038</v>
      </c>
      <c r="B40" s="360" t="s">
        <v>994</v>
      </c>
      <c r="C40" s="360" t="s">
        <v>995</v>
      </c>
      <c r="D40" s="360" t="s">
        <v>1042</v>
      </c>
      <c r="E40" s="360">
        <v>2</v>
      </c>
      <c r="F40" s="360"/>
    </row>
    <row r="41" spans="1:6" ht="27" x14ac:dyDescent="0.25">
      <c r="A41" s="240" t="s">
        <v>1043</v>
      </c>
      <c r="B41" s="240" t="s">
        <v>974</v>
      </c>
      <c r="C41" s="360" t="s">
        <v>995</v>
      </c>
      <c r="D41" s="366">
        <v>0</v>
      </c>
      <c r="E41" s="360">
        <v>0</v>
      </c>
      <c r="F41" s="360" t="s">
        <v>1044</v>
      </c>
    </row>
    <row r="42" spans="1:6" ht="27" x14ac:dyDescent="0.25">
      <c r="A42" s="240" t="s">
        <v>1043</v>
      </c>
      <c r="B42" s="240" t="s">
        <v>974</v>
      </c>
      <c r="C42" s="360" t="s">
        <v>995</v>
      </c>
      <c r="D42" s="364" t="s">
        <v>1030</v>
      </c>
      <c r="E42" s="360">
        <v>1</v>
      </c>
      <c r="F42" s="360"/>
    </row>
    <row r="43" spans="1:6" ht="27" x14ac:dyDescent="0.25">
      <c r="A43" s="240" t="s">
        <v>1043</v>
      </c>
      <c r="B43" s="240" t="s">
        <v>974</v>
      </c>
      <c r="C43" s="360" t="s">
        <v>995</v>
      </c>
      <c r="D43" s="360" t="s">
        <v>1031</v>
      </c>
      <c r="E43" s="360">
        <v>2</v>
      </c>
      <c r="F43" s="360"/>
    </row>
    <row r="44" spans="1:6" ht="27" x14ac:dyDescent="0.25">
      <c r="A44" s="240" t="s">
        <v>1045</v>
      </c>
      <c r="B44" s="240" t="s">
        <v>974</v>
      </c>
      <c r="C44" s="240" t="s">
        <v>989</v>
      </c>
      <c r="D44" s="360">
        <v>0</v>
      </c>
      <c r="E44" s="360">
        <v>0</v>
      </c>
      <c r="F44" s="360"/>
    </row>
    <row r="45" spans="1:6" ht="27" x14ac:dyDescent="0.25">
      <c r="A45" s="240" t="s">
        <v>1045</v>
      </c>
      <c r="B45" s="240" t="s">
        <v>974</v>
      </c>
      <c r="C45" s="240" t="s">
        <v>989</v>
      </c>
      <c r="D45" s="360" t="s">
        <v>1028</v>
      </c>
      <c r="E45" s="360">
        <v>1</v>
      </c>
      <c r="F45" s="360" t="s">
        <v>1046</v>
      </c>
    </row>
    <row r="46" spans="1:6" ht="27" x14ac:dyDescent="0.25">
      <c r="A46" s="240" t="s">
        <v>1047</v>
      </c>
      <c r="B46" s="240" t="s">
        <v>994</v>
      </c>
      <c r="C46" s="240" t="s">
        <v>989</v>
      </c>
      <c r="D46" s="366" t="s">
        <v>1048</v>
      </c>
      <c r="E46" s="360">
        <v>0</v>
      </c>
      <c r="F46" s="360"/>
    </row>
    <row r="47" spans="1:6" ht="27" x14ac:dyDescent="0.25">
      <c r="A47" s="240" t="s">
        <v>1047</v>
      </c>
      <c r="B47" s="240" t="s">
        <v>994</v>
      </c>
      <c r="C47" s="240" t="s">
        <v>989</v>
      </c>
      <c r="D47" s="360" t="s">
        <v>1049</v>
      </c>
      <c r="E47" s="360">
        <v>1</v>
      </c>
      <c r="F47" s="360"/>
    </row>
    <row r="48" spans="1:6" ht="27" x14ac:dyDescent="0.25">
      <c r="A48" s="240" t="s">
        <v>1047</v>
      </c>
      <c r="B48" s="240" t="s">
        <v>994</v>
      </c>
      <c r="C48" s="240" t="s">
        <v>989</v>
      </c>
      <c r="D48" s="360" t="s">
        <v>1050</v>
      </c>
      <c r="E48" s="360">
        <v>2</v>
      </c>
      <c r="F48" s="360"/>
    </row>
    <row r="49" spans="1:6" ht="27" x14ac:dyDescent="0.25">
      <c r="A49" s="240" t="s">
        <v>1051</v>
      </c>
      <c r="B49" s="240" t="s">
        <v>994</v>
      </c>
      <c r="C49" s="240" t="s">
        <v>989</v>
      </c>
      <c r="D49" s="366" t="s">
        <v>1048</v>
      </c>
      <c r="E49" s="360">
        <v>0</v>
      </c>
      <c r="F49" s="360"/>
    </row>
    <row r="50" spans="1:6" ht="27" x14ac:dyDescent="0.25">
      <c r="A50" s="240" t="s">
        <v>1051</v>
      </c>
      <c r="B50" s="240" t="s">
        <v>994</v>
      </c>
      <c r="C50" s="240" t="s">
        <v>989</v>
      </c>
      <c r="D50" s="360" t="s">
        <v>1049</v>
      </c>
      <c r="E50" s="360">
        <v>1</v>
      </c>
      <c r="F50" s="360"/>
    </row>
    <row r="51" spans="1:6" ht="27" x14ac:dyDescent="0.25">
      <c r="A51" s="240" t="s">
        <v>1051</v>
      </c>
      <c r="B51" s="240" t="s">
        <v>994</v>
      </c>
      <c r="C51" s="240" t="s">
        <v>989</v>
      </c>
      <c r="D51" s="360" t="s">
        <v>1050</v>
      </c>
      <c r="E51" s="360">
        <v>2</v>
      </c>
      <c r="F51" s="360"/>
    </row>
    <row r="52" spans="1:6" ht="27" x14ac:dyDescent="0.25">
      <c r="A52" s="240" t="s">
        <v>1052</v>
      </c>
      <c r="B52" s="240" t="s">
        <v>974</v>
      </c>
      <c r="C52" s="240" t="s">
        <v>1053</v>
      </c>
      <c r="D52" s="360" t="s">
        <v>1054</v>
      </c>
      <c r="E52" s="360">
        <v>0</v>
      </c>
      <c r="F52" s="360"/>
    </row>
    <row r="53" spans="1:6" ht="27" x14ac:dyDescent="0.25">
      <c r="A53" s="240" t="s">
        <v>1052</v>
      </c>
      <c r="B53" s="240" t="s">
        <v>974</v>
      </c>
      <c r="C53" s="240" t="s">
        <v>1053</v>
      </c>
      <c r="D53" s="360" t="s">
        <v>1055</v>
      </c>
      <c r="E53" s="360">
        <v>1</v>
      </c>
      <c r="F53" s="360"/>
    </row>
    <row r="54" spans="1:6" ht="27" x14ac:dyDescent="0.25">
      <c r="A54" s="240" t="s">
        <v>1052</v>
      </c>
      <c r="B54" s="240" t="s">
        <v>974</v>
      </c>
      <c r="C54" s="240" t="s">
        <v>1053</v>
      </c>
      <c r="D54" s="360" t="s">
        <v>1056</v>
      </c>
      <c r="E54" s="360">
        <v>2</v>
      </c>
      <c r="F54" s="360"/>
    </row>
    <row r="55" spans="1:6" ht="27" x14ac:dyDescent="0.25">
      <c r="A55" s="240" t="s">
        <v>1057</v>
      </c>
      <c r="B55" s="240" t="s">
        <v>974</v>
      </c>
      <c r="C55" s="240" t="s">
        <v>1053</v>
      </c>
      <c r="D55" s="360" t="s">
        <v>1054</v>
      </c>
      <c r="E55" s="360">
        <v>0</v>
      </c>
      <c r="F55" s="360"/>
    </row>
    <row r="56" spans="1:6" ht="27" x14ac:dyDescent="0.25">
      <c r="A56" s="240" t="s">
        <v>1057</v>
      </c>
      <c r="B56" s="240" t="s">
        <v>974</v>
      </c>
      <c r="C56" s="240" t="s">
        <v>1053</v>
      </c>
      <c r="D56" s="360" t="s">
        <v>1055</v>
      </c>
      <c r="E56" s="360">
        <v>1</v>
      </c>
      <c r="F56" s="360"/>
    </row>
    <row r="57" spans="1:6" ht="27" x14ac:dyDescent="0.25">
      <c r="A57" s="240" t="s">
        <v>1057</v>
      </c>
      <c r="B57" s="240" t="s">
        <v>974</v>
      </c>
      <c r="C57" s="240" t="s">
        <v>1053</v>
      </c>
      <c r="D57" s="360" t="s">
        <v>1056</v>
      </c>
      <c r="E57" s="360">
        <v>2</v>
      </c>
      <c r="F57" s="360"/>
    </row>
    <row r="59" spans="1:6" x14ac:dyDescent="0.25">
      <c r="A59" s="368" t="s">
        <v>1058</v>
      </c>
      <c r="B59" s="369">
        <v>19</v>
      </c>
    </row>
    <row r="60" spans="1:6" x14ac:dyDescent="0.25">
      <c r="A60" s="368" t="s">
        <v>1059</v>
      </c>
      <c r="B60" s="369">
        <v>19</v>
      </c>
    </row>
    <row r="61" spans="1:6" x14ac:dyDescent="0.25">
      <c r="A61" s="370" t="s">
        <v>1060</v>
      </c>
      <c r="B61" s="371" t="s">
        <v>1061</v>
      </c>
      <c r="C61" s="371" t="s">
        <v>1062</v>
      </c>
      <c r="D61" s="371" t="s">
        <v>1063</v>
      </c>
    </row>
    <row r="62" spans="1:6" x14ac:dyDescent="0.25">
      <c r="A62" s="372" t="s">
        <v>1064</v>
      </c>
      <c r="B62" s="372">
        <v>0</v>
      </c>
      <c r="C62" s="372">
        <v>2</v>
      </c>
      <c r="D62" s="372" t="str">
        <f>'Hidden Lists'!U9</f>
        <v>1. Çok düşük risk</v>
      </c>
    </row>
    <row r="63" spans="1:6" x14ac:dyDescent="0.25">
      <c r="A63" s="372" t="s">
        <v>1065</v>
      </c>
      <c r="B63" s="372">
        <v>3</v>
      </c>
      <c r="C63" s="372">
        <v>4</v>
      </c>
      <c r="D63" s="372" t="str">
        <f>'Hidden Lists'!U10</f>
        <v>2. Düşük risk</v>
      </c>
    </row>
    <row r="64" spans="1:6" x14ac:dyDescent="0.25">
      <c r="A64" s="372" t="s">
        <v>1066</v>
      </c>
      <c r="B64" s="372">
        <v>5</v>
      </c>
      <c r="C64" s="372">
        <v>7</v>
      </c>
      <c r="D64" s="372" t="str">
        <f>'Hidden Lists'!U11</f>
        <v>3. Orta risk</v>
      </c>
    </row>
    <row r="65" spans="1:4" x14ac:dyDescent="0.25">
      <c r="A65" s="372" t="s">
        <v>1067</v>
      </c>
      <c r="B65" s="372">
        <v>8</v>
      </c>
      <c r="C65" s="372">
        <v>10</v>
      </c>
      <c r="D65" s="372" t="str">
        <f>'Hidden Lists'!U12</f>
        <v>4. Yüksek risk</v>
      </c>
    </row>
    <row r="66" spans="1:4" x14ac:dyDescent="0.25">
      <c r="A66" s="372" t="s">
        <v>1068</v>
      </c>
      <c r="B66" s="372">
        <v>11</v>
      </c>
      <c r="C66" s="372">
        <v>19</v>
      </c>
      <c r="D66" s="372" t="str">
        <f>'Hidden Lists'!U13</f>
        <v>5. En yüksek risk</v>
      </c>
    </row>
  </sheetData>
  <sheetProtection algorithmName="SHA-512" hashValue="UXtMMw/zxnyICiO+zwcZp89JhfkP53Jgps574qCBy3dtuN2iIK6XWiYgNAVn6Vl6Ml+k6zE96RfBvAURH+S+YQ==" saltValue="DhTJ603b5ABXSJq2yIT4sw==" spinCount="100000" sheet="1" objects="1" scenarios="1"/>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B7E0036CE6A3541B3AB760440CA990C" ma:contentTypeVersion="13" ma:contentTypeDescription="Crie um novo documento." ma:contentTypeScope="" ma:versionID="dea9e547dab8422d1192abe128f197ad">
  <xsd:schema xmlns:xsd="http://www.w3.org/2001/XMLSchema" xmlns:xs="http://www.w3.org/2001/XMLSchema" xmlns:p="http://schemas.microsoft.com/office/2006/metadata/properties" xmlns:ns2="e73622c4-136b-4675-95da-e5d26a46cb91" xmlns:ns3="d237e1cb-b423-4f78-bee9-d36b9b38daee" targetNamespace="http://schemas.microsoft.com/office/2006/metadata/properties" ma:root="true" ma:fieldsID="9c5f0bb9d2b6609b93b8a35ecb3ab09e" ns2:_="" ns3:_="">
    <xsd:import namespace="e73622c4-136b-4675-95da-e5d26a46cb91"/>
    <xsd:import namespace="d237e1cb-b423-4f78-bee9-d36b9b38dae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622c4-136b-4675-95da-e5d26a46cb91"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37e1cb-b423-4f78-bee9-d36b9b38dae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88D50F-1E74-4ED4-AEDC-FC083F7CE4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622c4-136b-4675-95da-e5d26a46cb91"/>
    <ds:schemaRef ds:uri="d237e1cb-b423-4f78-bee9-d36b9b38da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8D8B8D-A6B3-4C07-9E21-EA517DF6B766}">
  <ds:schemaRefs>
    <ds:schemaRef ds:uri="http://schemas.microsoft.com/DataMashup"/>
  </ds:schemaRefs>
</ds:datastoreItem>
</file>

<file path=customXml/itemProps3.xml><?xml version="1.0" encoding="utf-8"?>
<ds:datastoreItem xmlns:ds="http://schemas.openxmlformats.org/officeDocument/2006/customXml" ds:itemID="{70A9FF93-9281-4375-96FE-1D9C29713941}">
  <ds:schemaRefs>
    <ds:schemaRef ds:uri="http://schemas.microsoft.com/office/2006/documentManagement/types"/>
    <ds:schemaRef ds:uri="http://purl.org/dc/elements/1.1/"/>
    <ds:schemaRef ds:uri="e73622c4-136b-4675-95da-e5d26a46cb91"/>
    <ds:schemaRef ds:uri="http://schemas.openxmlformats.org/package/2006/metadata/core-properties"/>
    <ds:schemaRef ds:uri="d237e1cb-b423-4f78-bee9-d36b9b38daee"/>
    <ds:schemaRef ds:uri="http://schemas.microsoft.com/office/infopath/2007/PartnerControls"/>
    <ds:schemaRef ds:uri="http://purl.org/dc/term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9D24DC4A-B66A-4C20-A854-7E5A647DA0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Planilhas</vt:lpstr>
      </vt:variant>
      <vt:variant>
        <vt:i4>13</vt:i4>
      </vt:variant>
      <vt:variant>
        <vt:lpstr>Intervalos Nomeados</vt:lpstr>
      </vt:variant>
      <vt:variant>
        <vt:i4>10</vt:i4>
      </vt:variant>
    </vt:vector>
  </HeadingPairs>
  <TitlesOfParts>
    <vt:vector size="23" baseType="lpstr">
      <vt:lpstr>Kapak sayfası</vt:lpstr>
      <vt:lpstr>Kılavuz</vt:lpstr>
      <vt:lpstr>1.Başvuru Formu</vt:lpstr>
      <vt:lpstr>2.Denetim Planı</vt:lpstr>
      <vt:lpstr>2a.Risk Değerlendirmesi</vt:lpstr>
      <vt:lpstr>2b.Süre</vt:lpstr>
      <vt:lpstr>3. Denetim Özeti</vt:lpstr>
      <vt:lpstr>4. İzleme</vt:lpstr>
      <vt:lpstr>Hidden Lists</vt:lpstr>
      <vt:lpstr>Crop List</vt:lpstr>
      <vt:lpstr>Yield Benchmarks</vt:lpstr>
      <vt:lpstr>Factors</vt:lpstr>
      <vt:lpstr>Risk factors</vt:lpstr>
      <vt:lpstr>Aromatik_Bitkiler</vt:lpstr>
      <vt:lpstr>Çay</vt:lpstr>
      <vt:lpstr>Çiçek</vt:lpstr>
      <vt:lpstr>Farm</vt:lpstr>
      <vt:lpstr>Kabuklu_yemiş</vt:lpstr>
      <vt:lpstr>Kahve</vt:lpstr>
      <vt:lpstr>Kakao</vt:lpstr>
      <vt:lpstr>Meyve</vt:lpstr>
      <vt:lpstr>Sebze</vt:lpstr>
      <vt:lpstr>SupplyChain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AgroLingua</dc:creator>
  <cp:keywords/>
  <dc:description/>
  <cp:lastModifiedBy>Cassio Souza</cp:lastModifiedBy>
  <cp:revision/>
  <dcterms:created xsi:type="dcterms:W3CDTF">2020-09-14T20:11:57Z</dcterms:created>
  <dcterms:modified xsi:type="dcterms:W3CDTF">2021-07-21T20:20:01Z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0x0101008B7E0036CE6A3541B3AB760440CA990C</vt:lpwstr>
  </property>
</Properties>
</file>